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mydrive.corp.jea.com/personal/harpsb/personal documents/02 - SharePoint Migration PERSONAL/"/>
    </mc:Choice>
  </mc:AlternateContent>
  <bookViews>
    <workbookView xWindow="1995" yWindow="0" windowWidth="5685" windowHeight="1335"/>
  </bookViews>
  <sheets>
    <sheet name="Summary - Section 1 &amp; 2 " sheetId="13" r:id="rId1"/>
    <sheet name="Section 1- Regular (Scheduled) " sheetId="11" r:id="rId2"/>
    <sheet name="Section 2- Ad Hoc " sheetId="12" r:id="rId3"/>
  </sheets>
  <definedNames>
    <definedName name="_xlnm.Print_Area" localSheetId="1">'Section 1- Regular (Scheduled) '!$A$1:$I$185</definedName>
    <definedName name="_xlnm.Print_Area" localSheetId="0">'Summary - Section 1 &amp; 2 '!$A$1:$D$17</definedName>
  </definedNames>
  <calcPr calcId="162913"/>
</workbook>
</file>

<file path=xl/calcChain.xml><?xml version="1.0" encoding="utf-8"?>
<calcChain xmlns="http://schemas.openxmlformats.org/spreadsheetml/2006/main">
  <c r="D9" i="13" l="1"/>
  <c r="G60" i="12" l="1"/>
  <c r="H182" i="11" l="1"/>
  <c r="A182" i="11"/>
  <c r="G54" i="12" l="1"/>
  <c r="H22" i="12" l="1"/>
  <c r="H7" i="12"/>
  <c r="H8" i="12"/>
  <c r="H9" i="12"/>
  <c r="H10" i="12"/>
  <c r="H11" i="12"/>
  <c r="H178" i="11" l="1"/>
  <c r="H179" i="11"/>
  <c r="H180" i="11"/>
  <c r="H181" i="11"/>
  <c r="H163" i="11"/>
  <c r="H164" i="11"/>
  <c r="H165" i="11"/>
  <c r="H166" i="11"/>
  <c r="H167" i="11"/>
  <c r="H168" i="11"/>
  <c r="H169" i="11"/>
  <c r="H170" i="11"/>
  <c r="H171" i="11"/>
  <c r="H172" i="11"/>
  <c r="H173" i="11"/>
  <c r="H174" i="11"/>
  <c r="H175" i="11"/>
  <c r="H176" i="11"/>
  <c r="H177" i="11"/>
  <c r="H162" i="11"/>
  <c r="A177" i="11"/>
  <c r="A178" i="11" s="1"/>
  <c r="A180" i="11"/>
  <c r="A181" i="11" s="1"/>
  <c r="H183" i="11" l="1"/>
  <c r="G60" i="11"/>
  <c r="G20" i="11"/>
  <c r="G52" i="11"/>
  <c r="H26" i="12" l="1"/>
  <c r="H15" i="12"/>
  <c r="G16" i="12" s="1"/>
  <c r="H18" i="12"/>
  <c r="H155" i="11" l="1"/>
  <c r="G78" i="11" l="1"/>
  <c r="H46" i="12" l="1"/>
  <c r="H29" i="12"/>
  <c r="H30" i="12"/>
  <c r="H31" i="12"/>
  <c r="H32" i="12"/>
  <c r="H33" i="12"/>
  <c r="H34" i="12"/>
  <c r="H35" i="12"/>
  <c r="H36" i="12"/>
  <c r="H37" i="12"/>
  <c r="H38" i="12"/>
  <c r="H39" i="12"/>
  <c r="H40" i="12"/>
  <c r="H41" i="12"/>
  <c r="H42" i="12"/>
  <c r="H43" i="12"/>
  <c r="H44" i="12"/>
  <c r="H45" i="12"/>
  <c r="H28" i="12"/>
  <c r="H27" i="12"/>
  <c r="G47" i="12" l="1"/>
  <c r="A163" i="11" l="1"/>
  <c r="A164" i="11" s="1"/>
  <c r="A165" i="11" s="1"/>
  <c r="A166" i="11" s="1"/>
  <c r="A167" i="11" s="1"/>
  <c r="A168" i="11" s="1"/>
  <c r="A169" i="11" s="1"/>
  <c r="A170" i="11" s="1"/>
  <c r="A171" i="11" s="1"/>
  <c r="A172" i="11" s="1"/>
  <c r="A173" i="11" s="1"/>
  <c r="A174" i="11" s="1"/>
  <c r="A175" i="11" s="1"/>
  <c r="H105" i="11" l="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04" i="11"/>
  <c r="H156" i="11" l="1"/>
  <c r="G19" i="12"/>
  <c r="H6" i="12"/>
  <c r="A106" i="11"/>
  <c r="G100" i="11"/>
  <c r="G101" i="11" s="1"/>
  <c r="G93" i="11"/>
  <c r="G94" i="11" s="1"/>
  <c r="G86" i="11"/>
  <c r="G85" i="11"/>
  <c r="G77" i="11"/>
  <c r="G76" i="11"/>
  <c r="G75" i="11"/>
  <c r="G74" i="11"/>
  <c r="G73" i="11"/>
  <c r="G72" i="11"/>
  <c r="G71" i="11"/>
  <c r="G70" i="11"/>
  <c r="G69" i="11"/>
  <c r="G68" i="11"/>
  <c r="G61" i="11"/>
  <c r="G62" i="11" s="1"/>
  <c r="G53" i="11"/>
  <c r="G54" i="11" s="1"/>
  <c r="G45" i="11"/>
  <c r="G44" i="11"/>
  <c r="G43" i="11"/>
  <c r="G37" i="11"/>
  <c r="G36" i="11"/>
  <c r="G35" i="11"/>
  <c r="G34" i="11"/>
  <c r="G27" i="11"/>
  <c r="G28" i="11" s="1"/>
  <c r="G19" i="11"/>
  <c r="G18" i="11"/>
  <c r="G11" i="11"/>
  <c r="G10" i="11"/>
  <c r="G12" i="11" l="1"/>
  <c r="G21" i="11"/>
  <c r="G38" i="11"/>
  <c r="G46" i="11"/>
  <c r="G79" i="11"/>
  <c r="G87" i="11"/>
  <c r="G23" i="12"/>
  <c r="G12" i="12"/>
  <c r="H62" i="12" l="1"/>
  <c r="D5" i="13" s="1"/>
  <c r="G157" i="11"/>
  <c r="H185" i="11" s="1"/>
  <c r="D6" i="13" l="1"/>
</calcChain>
</file>

<file path=xl/sharedStrings.xml><?xml version="1.0" encoding="utf-8"?>
<sst xmlns="http://schemas.openxmlformats.org/spreadsheetml/2006/main" count="470" uniqueCount="310">
  <si>
    <t>Item No</t>
  </si>
  <si>
    <t>Description of Services</t>
  </si>
  <si>
    <t>Unit of Measure</t>
  </si>
  <si>
    <t>per visit</t>
  </si>
  <si>
    <t>Estimated Parts &amp; Materials Needed</t>
  </si>
  <si>
    <t>2.2.1</t>
  </si>
  <si>
    <t>Estimated One (1) Year Volume</t>
  </si>
  <si>
    <t>Site</t>
  </si>
  <si>
    <t>Site Employees</t>
  </si>
  <si>
    <t>Arlington East - Water
Arlington East  -  MILLCOE RD  -  1555; Jacksonville FL 32225</t>
  </si>
  <si>
    <t>Admin/Oper - BUILDING # 1</t>
  </si>
  <si>
    <t>Pump Shop - BUILDING # 2</t>
  </si>
  <si>
    <t>TOTAL ANNUAL SITE COST</t>
  </si>
  <si>
    <t>Item</t>
  </si>
  <si>
    <t>Brandy Branch (BBGS) - Electric
BBGS  -  BEAVER ST W  -  15701; Jacksonville FL 32234</t>
  </si>
  <si>
    <t>Shared Services Building - BUILDING # 15</t>
  </si>
  <si>
    <t>Operations Building - Building #100</t>
  </si>
  <si>
    <t>Buckman - Water
Buckman  -  BUCKMAN ST  -  2221; Jacksonville FL 32206</t>
  </si>
  <si>
    <t>Control Building - BUILDING #  1</t>
  </si>
  <si>
    <t>Maintenance Shop - BUILDING # 2</t>
  </si>
  <si>
    <t>Admin Building - BUILDING #  3</t>
  </si>
  <si>
    <t>Incinerator Building - BUILDING #  4</t>
  </si>
  <si>
    <t>Cedar Bay WWTP - Water
District II  -  CEDAR BAY RD  -  1840; Jacksonville FL 32218</t>
  </si>
  <si>
    <t>Operations Building - BUILDING # 1</t>
  </si>
  <si>
    <t>Lab Building - BUILDING # 3</t>
  </si>
  <si>
    <t>Maintenance Building - BUILDING # 2</t>
  </si>
  <si>
    <t>Kennedy Generating Station - Electric
KGS  -  TALLEYRAND AVE  -  4215; Jacksonville FL 32206</t>
  </si>
  <si>
    <t>Maintenance Warehouse - BUILDING # 20</t>
  </si>
  <si>
    <t>Mandarin WWTP - Water
Mandarin  -  HAMPTON RD  -  10828; Jacksonville FL 32257</t>
  </si>
  <si>
    <t>Operations Building - BUILDING #  1</t>
  </si>
  <si>
    <t>Utility Building - BUILDING # 6</t>
  </si>
  <si>
    <t>Northside Generating Station (NGS) - Electric
NGS  -  HECKSCHER DR (NGS)  -  4377; Jacksonville FL 32226</t>
  </si>
  <si>
    <t>10 wide trailer-BUILDING # 37</t>
  </si>
  <si>
    <t>Material Handling Ofice -BUILDING #  52</t>
  </si>
  <si>
    <t>Transfer Bld 1 -BUILDING # 17</t>
  </si>
  <si>
    <t>Transfer Bld 2 - BUILDING # 9</t>
  </si>
  <si>
    <t>Transfer Bld 3 - BUILDING # 8</t>
  </si>
  <si>
    <t>Transfer Bld 4 -BUILDING #  1</t>
  </si>
  <si>
    <t>Transfer Bld 5 - BUILDING # 47</t>
  </si>
  <si>
    <t>Ash Blower / Electrical Eq -BUILDING #  73</t>
  </si>
  <si>
    <t>Crusher Bld. -BUILDING #  53</t>
  </si>
  <si>
    <t>Material Handling Control Room - BUILDING # 74</t>
  </si>
  <si>
    <t>Ridenour - Water
Ridenour  -  KERNAN BLVD  -  102; Jacksonville FL 32225</t>
  </si>
  <si>
    <t>Admin/Oper Building - BUILDING # 1</t>
  </si>
  <si>
    <t>Chem/Pump Building - BUILDING # 2</t>
  </si>
  <si>
    <t>Southside Service Center - Electric
SSSC  -  EMERSON ST  -  2325; Jacksonville FL 32207</t>
  </si>
  <si>
    <t>Office Building - BUILDING # 4</t>
  </si>
  <si>
    <t>Southwest WWTP - Water
Southwest  -  118TH ST  -  5420; Jacksonville FL 32244</t>
  </si>
  <si>
    <t>Estimated Visits Per Year</t>
  </si>
  <si>
    <t>Annual Cost Per Building</t>
  </si>
  <si>
    <t>ESCAMBIA ST  -  1033; Jacksonville FL 32208</t>
  </si>
  <si>
    <t>4740 TOUCHTON RD (32246) - Lift Station</t>
  </si>
  <si>
    <t>4831 GREENLAND RD (32246) - Lift Station</t>
  </si>
  <si>
    <t>2520 ORANGE PICKER RD(32246) - Lift Station</t>
  </si>
  <si>
    <t>7825 POINT MEADOWS DR(32246) - Lift Station</t>
  </si>
  <si>
    <t>14247 OLD SAINT AUGUSTINE RD (FRCT)(32246) - RADIO TOWER</t>
  </si>
  <si>
    <t>4522 TOWN CENTER PKWY  (32246) - Lift Station</t>
  </si>
  <si>
    <t>3254 TOWNSEND BLVD   (32246) - Lift Station</t>
  </si>
  <si>
    <t>13215 BIGGIN CHURCH RD S (32246) - Lift Station</t>
  </si>
  <si>
    <t>801 BECKNER AV (at 904 Underhill)(32246) - PORTABLE GEN
Mobile Trailer #7971</t>
  </si>
  <si>
    <t>Bid Cost Per Visit</t>
  </si>
  <si>
    <t>1.1.1</t>
  </si>
  <si>
    <t>1.1.2</t>
  </si>
  <si>
    <t>1.1.3</t>
  </si>
  <si>
    <t>1.1.4</t>
  </si>
  <si>
    <t>1.1.5</t>
  </si>
  <si>
    <t>1.1.6</t>
  </si>
  <si>
    <t>1.1.7</t>
  </si>
  <si>
    <t>1.1.8</t>
  </si>
  <si>
    <t>1.1.9</t>
  </si>
  <si>
    <t>1.1.10</t>
  </si>
  <si>
    <t>1.1.11</t>
  </si>
  <si>
    <t>1.1.12</t>
  </si>
  <si>
    <t>1.1.13</t>
  </si>
  <si>
    <t>1.1.14</t>
  </si>
  <si>
    <t>1.1.15</t>
  </si>
  <si>
    <t>1.1.16</t>
  </si>
  <si>
    <t>1.1.28</t>
  </si>
  <si>
    <t>1.1.30</t>
  </si>
  <si>
    <t>1.1.31</t>
  </si>
  <si>
    <t>1.1.32</t>
  </si>
  <si>
    <t>1.2.1</t>
  </si>
  <si>
    <t>Insect Control</t>
  </si>
  <si>
    <t>Flying Insect Control</t>
  </si>
  <si>
    <t>Wood Destroying Organisms Control</t>
  </si>
  <si>
    <t>square foot</t>
  </si>
  <si>
    <t>Staffing Resources</t>
  </si>
  <si>
    <t>Technician</t>
  </si>
  <si>
    <t>Hourly Rate</t>
  </si>
  <si>
    <t>Bid Cost</t>
  </si>
  <si>
    <t>Estimated Annual Cost</t>
  </si>
  <si>
    <t>Section 1.2 Regular (Scheduled) Pest Control Maintenance - Rodents Total Price</t>
  </si>
  <si>
    <t>Building(s) in Scope</t>
  </si>
  <si>
    <t>11220 OLD SAINT AUGUSTINE RD (32257) - Lift Station</t>
  </si>
  <si>
    <t>9247 BAYMEADOWS RD   (32256) - Lift Station</t>
  </si>
  <si>
    <t>13825 SUTTON PARK DR N (32224) - Lift Station</t>
  </si>
  <si>
    <t>Ants</t>
  </si>
  <si>
    <t>Roaches</t>
  </si>
  <si>
    <t>Ants (Follow Up)
(applies to each subsequent revisit after initial ad-hoc visit)</t>
  </si>
  <si>
    <t>Roaches (Follow Up)
(applies to each subsequent revisit after initial ad-hoc visit)</t>
  </si>
  <si>
    <t>Estimated Number of Hours</t>
  </si>
  <si>
    <t>Section 2.2.1 Unspecified Ad Hoc Pest Control Services (Labor) Total Price</t>
  </si>
  <si>
    <t>New Shared Services Building - BUILDING # 27</t>
  </si>
  <si>
    <t>Estimated Sq Footage</t>
  </si>
  <si>
    <t>58 GREENLAND AV N  (32246) - PORTABLE GEN
Mobile Trailer #6710</t>
  </si>
  <si>
    <t xml:space="preserve">             per visit</t>
  </si>
  <si>
    <t>Item No. 2.1.1 Specified Ad hoc Pest Control Services (Insect Control) Total Price</t>
  </si>
  <si>
    <t>2.1.1</t>
  </si>
  <si>
    <t>2.1.2</t>
  </si>
  <si>
    <t>2.1.3</t>
  </si>
  <si>
    <t>2.1.4</t>
  </si>
  <si>
    <t>Item No. 2.1.2 Specified Ad hoc Pest Control Services (Flying Insect Control) Total Price</t>
  </si>
  <si>
    <t>Item No. 2.1.3 Specified Ad hoc Pest Control Services (Wood Destroying Organisms Control) Total Price</t>
  </si>
  <si>
    <t>Section 1.1) - Insects and Flying Insects</t>
  </si>
  <si>
    <t>Section 1.2)  - Rodents</t>
  </si>
  <si>
    <t>Section 1.1 Regular (Scheduled) Pest Control Maintenance - Insects and Flying Insects Total Price</t>
  </si>
  <si>
    <t>Section 2.1) - Specified Ad Hoc Pest Control Services</t>
  </si>
  <si>
    <t>Section 2.2)  Unspecified Ad Hoc Pest Control Services</t>
  </si>
  <si>
    <t>Section 2.2.2)  - (Parts and Materials)</t>
  </si>
  <si>
    <t>Section 2.2.1)  - (Labor)</t>
  </si>
  <si>
    <t>2.2.2</t>
  </si>
  <si>
    <t>Section 2.2.2 Unspecified Ad Hoc Pest Control Services (Parts and Materials) Total Price</t>
  </si>
  <si>
    <t>Item No. 2.1.4 Specified Ad Hoc Pest Control Services (Rodent Control) Total Price</t>
  </si>
  <si>
    <t>This Site has sixteen (16) buildings.  Of these sixteen (16) buildings, two (2) buildings are in scope.  The buildings in scope are seen below.</t>
  </si>
  <si>
    <t>This Site has twenty (20) buildings.  Of these twenty (20) buildings, two (2) buildings are in scope.  The buildings in scope are seen below.</t>
  </si>
  <si>
    <t>This Site has eight (8) buildings.  Of these eight (8) buildings, one (1) building is in scope.  The building in scope is seen below.</t>
  </si>
  <si>
    <t>This Site has thirty (30) buildings.  Of these thirty (30) buildings, four (4) buildings are in scope.  The buildings in scope are seen below.</t>
  </si>
  <si>
    <t>This Site has seventeen (17) buildings.  Of these seventeen (17) buildings, three (3) buildings are in scope.  The buildings in scope are seen below.</t>
  </si>
  <si>
    <t>This Site has twelve (12) buildings.  Of these twelve (12) buildings, two (2) buildings are in scope.  The buildings in scope are seen below.</t>
  </si>
  <si>
    <t>This Site has three (3) buildings.  Of these three (3) buildings, two (2) buildings are in scope.  The buildings in scope are seen below.</t>
  </si>
  <si>
    <t>This Site has ten (10) buildings.  Of these ten (10) buildings, one (1) building is in scope.  The building in scope is seen below.</t>
  </si>
  <si>
    <t>This Site has fourteen (14) buildings.  Of these fourteen (14) buildings, one (1) building is in scope.  The building in scope is seen below.</t>
  </si>
  <si>
    <t>Fleas</t>
  </si>
  <si>
    <t>Fleas (Follow Up)</t>
  </si>
  <si>
    <t>2.1.5</t>
  </si>
  <si>
    <t>Rat/Mouse Removal in confined space</t>
  </si>
  <si>
    <t>Bat Removal</t>
  </si>
  <si>
    <t>Pigeon Removal</t>
  </si>
  <si>
    <t>Pigeon Feces Cleanup</t>
  </si>
  <si>
    <t>Install Bird Nets</t>
  </si>
  <si>
    <t>Install Bird Spikes</t>
  </si>
  <si>
    <t>Venomous Snakes Removal</t>
  </si>
  <si>
    <t>Wildlife Removal and other Services</t>
  </si>
  <si>
    <t>Feral Cat Removal</t>
  </si>
  <si>
    <t>Stray Dog removal</t>
  </si>
  <si>
    <t>Squirrel Removal</t>
  </si>
  <si>
    <t>Exclusion Generator Encloser</t>
  </si>
  <si>
    <t>Fox Trapping and Relocation</t>
  </si>
  <si>
    <t xml:space="preserve">Deer Trapping and Removal </t>
  </si>
  <si>
    <t>Wild Hog Trapping and Removal</t>
  </si>
  <si>
    <t>Dead Animal Removal</t>
  </si>
  <si>
    <t>Exclusion Office Building</t>
  </si>
  <si>
    <t>Item No. 2.1.5 Specified Ad Hoc Pest Control Services (Wildlife Removal and other Services) Total Price</t>
  </si>
  <si>
    <t>Bees/Beehive</t>
  </si>
  <si>
    <t>831&amp; 1690</t>
  </si>
  <si>
    <t>BUILDING # 16</t>
  </si>
  <si>
    <t>BUILDING # 7</t>
  </si>
  <si>
    <t>This Site has seven (7) buildings.  Of these seven (7) buildings, one (2) building is in scope.  The building in scope is seen below.</t>
  </si>
  <si>
    <t>Glass House Building #3</t>
  </si>
  <si>
    <t>This Site has seventy-nine (79) buildings.  Of these seventy-nine (79) buildings, twelve (13) buildings are in scope.  The buildings in scope are seen below.</t>
  </si>
  <si>
    <t>1.1.26</t>
  </si>
  <si>
    <t>1.1.27</t>
  </si>
  <si>
    <t>Blacksford - Water
Blacksford  -  Reclamation Dr. - 1245 - 2; Fruit Cove FL 32259</t>
  </si>
  <si>
    <t>1.1.17</t>
  </si>
  <si>
    <t>1.1.18</t>
  </si>
  <si>
    <t>1.1.19</t>
  </si>
  <si>
    <t>1.1.20</t>
  </si>
  <si>
    <t>1.1.21</t>
  </si>
  <si>
    <t>1.1.22</t>
  </si>
  <si>
    <t>1.1.23</t>
  </si>
  <si>
    <t>1.1.24</t>
  </si>
  <si>
    <t>1.1.25</t>
  </si>
  <si>
    <t>1.1.29</t>
  </si>
  <si>
    <t>1.1.33</t>
  </si>
  <si>
    <t>1.1.34</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</si>
  <si>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</si>
  <si>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</si>
  <si>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</si>
  <si>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</si>
  <si>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</si>
  <si>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</si>
  <si>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</si>
  <si>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</si>
  <si>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</si>
  <si>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</si>
  <si>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</si>
  <si>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</si>
  <si>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</si>
  <si>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</si>
  <si>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</si>
  <si>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</si>
  <si>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</si>
  <si>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</si>
  <si>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</si>
  <si>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</si>
  <si>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</si>
  <si>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</si>
  <si>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</si>
  <si>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</si>
  <si>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</si>
  <si>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</si>
  <si>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</si>
  <si>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</si>
  <si>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</si>
  <si>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</si>
  <si>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</si>
  <si>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</si>
  <si>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</si>
  <si>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</si>
  <si>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</si>
  <si>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</si>
  <si>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</si>
  <si>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</si>
  <si>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</si>
  <si>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</si>
  <si>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</si>
  <si>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</si>
  <si>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</si>
  <si>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</si>
  <si>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</si>
  <si>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</si>
  <si>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</si>
  <si>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Markup % 
not to exceed 10%</t>
  </si>
  <si>
    <t>1.1.83</t>
  </si>
  <si>
    <t>1.2.15</t>
  </si>
  <si>
    <t>1531 RYAR RD (32216) - Lift Station</t>
  </si>
  <si>
    <t>211 BEACHWALK (32259) - Lift Station</t>
  </si>
  <si>
    <t>Section 1) Regular (Scheduled) Pest Control Maintenance {Appendix A - Technical Specifications - Section 14}</t>
  </si>
  <si>
    <t>Section 2) Ad Hoc Pest Control Services  {Appendix A - Technical Specifications - Section 15}</t>
  </si>
  <si>
    <t xml:space="preserve">Provider shall submit pricing where indicated below to perform regularly scheduled pest control services for rodents as described in Section 14.3 of "Appendix A - Technical Specifications".   The estimated one (1)  year quantities are to be used as guidelines and are not a guarantee of work.  All bid prices shall include rodent boxes, travel, parts, tools and materials to complete the service.  </t>
  </si>
  <si>
    <t>&lt;&lt;Insert Company Name&gt;&gt;</t>
  </si>
  <si>
    <t>APPENDIX B - RESPONSE WORKBOOK</t>
  </si>
  <si>
    <r>
      <t xml:space="preserve">Training Yard - Electric
</t>
    </r>
    <r>
      <rPr>
        <sz val="10"/>
        <color theme="1"/>
        <rFont val="Times New Roman"/>
        <family val="1"/>
      </rPr>
      <t>WSSC Training  -  BROADWAY AVE  -  6552; Jacksonville FL 32254
Office Building - BUILDING # 1</t>
    </r>
  </si>
  <si>
    <r>
      <t xml:space="preserve">JEA Headquarters Tower - Water
</t>
    </r>
    <r>
      <rPr>
        <sz val="10"/>
        <color theme="1"/>
        <rFont val="Times New Roman"/>
        <family val="1"/>
      </rPr>
      <t>Plaza I  -  CHURCH ST W  -  21; Jacksonville FL 32202
TOWER (FLOORS 1-19)</t>
    </r>
  </si>
  <si>
    <r>
      <t xml:space="preserve">Greenland Energy Station - Electric
</t>
    </r>
    <r>
      <rPr>
        <sz val="10"/>
        <color theme="1"/>
        <rFont val="Times New Roman"/>
        <family val="1"/>
      </rPr>
      <t xml:space="preserve">GEC  -  PHILIPS HWY  -  12121; Jacksonville FL 32256
</t>
    </r>
    <r>
      <rPr>
        <sz val="10"/>
        <rFont val="Times New Roman"/>
        <family val="1"/>
      </rPr>
      <t>6 WIDE TRAILER BUILDING # NO #</t>
    </r>
  </si>
  <si>
    <r>
      <t xml:space="preserve">JEA Headquarters Tower Cafe - Water
</t>
    </r>
    <r>
      <rPr>
        <sz val="10"/>
        <color theme="1"/>
        <rFont val="Times New Roman"/>
        <family val="1"/>
      </rPr>
      <t>Plaza I - CHURCH ST W - 21: Jacksonville FL  32202
FLOOR 1 (ONLY Akel's Deli)</t>
    </r>
  </si>
  <si>
    <r>
      <t xml:space="preserve">JEA Headquarters Customer Center Café - Water
</t>
    </r>
    <r>
      <rPr>
        <sz val="10"/>
        <color theme="1"/>
        <rFont val="Times New Roman"/>
        <family val="1"/>
      </rPr>
      <t>Plaza II  -  21 CHURCH ST W  -  43; Jacksonville FL 32202
CUSTOMER CENTER - ALL FLOORS</t>
    </r>
  </si>
  <si>
    <r>
      <t xml:space="preserve">Plaza III  -  LAURA ST  -  421; Jacksonville FL 32202
</t>
    </r>
    <r>
      <rPr>
        <sz val="10"/>
        <color theme="1"/>
        <rFont val="Times New Roman"/>
        <family val="1"/>
      </rPr>
      <t>PLAZA 3 PARKING GARAGE - ALL FLOORS</t>
    </r>
  </si>
  <si>
    <r>
      <t xml:space="preserve">Motor Pool - Water
</t>
    </r>
    <r>
      <rPr>
        <sz val="10"/>
        <color theme="1"/>
        <rFont val="Times New Roman"/>
        <family val="1"/>
      </rPr>
      <t>Plaza IV  -  CHURCH ST E  -  21; Jacksonville FL 32202</t>
    </r>
  </si>
  <si>
    <r>
      <t xml:space="preserve">Pearl Street Service Center - Water
</t>
    </r>
    <r>
      <rPr>
        <sz val="10"/>
        <color theme="1"/>
        <rFont val="Times New Roman"/>
        <family val="1"/>
      </rPr>
      <t>PSSC  -  PEARL ST  -  2434; Jacksonville FL 32206</t>
    </r>
  </si>
  <si>
    <r>
      <t xml:space="preserve">Meter Reading Office - Water
</t>
    </r>
    <r>
      <rPr>
        <sz val="10"/>
        <color theme="1"/>
        <rFont val="Times New Roman"/>
        <family val="1"/>
      </rPr>
      <t xml:space="preserve"> PSSC Meter  -  PEARL ST  -  2408; Jacksonville FL 32206</t>
    </r>
  </si>
  <si>
    <r>
      <t xml:space="preserve">System Operations Control Center (SOCC) - Water
</t>
    </r>
    <r>
      <rPr>
        <sz val="10"/>
        <color theme="1"/>
        <rFont val="Times New Roman"/>
        <family val="1"/>
      </rPr>
      <t xml:space="preserve"> SOCC  -  RAMONA BLVD  -  7720; Jacksonville FL 32221</t>
    </r>
  </si>
  <si>
    <r>
      <t xml:space="preserve">System Operations Control Center (SOCC) - Water
</t>
    </r>
    <r>
      <rPr>
        <sz val="10"/>
        <color theme="1"/>
        <rFont val="Times New Roman"/>
        <family val="1"/>
      </rPr>
      <t xml:space="preserve"> SOCC Annex  -  RAMONA BLVD  -  7695; Jacksonville FL 32221</t>
    </r>
  </si>
  <si>
    <r>
      <t xml:space="preserve">Commonwealth - Electric
</t>
    </r>
    <r>
      <rPr>
        <sz val="10"/>
        <color theme="1"/>
        <rFont val="Times New Roman"/>
        <family val="1"/>
      </rPr>
      <t>CWSC  -  COMMONWEALTH AVE  -  6674; Jacksonville FL 32254</t>
    </r>
  </si>
  <si>
    <r>
      <t xml:space="preserve">Visitors Center - Water
</t>
    </r>
    <r>
      <rPr>
        <sz val="10"/>
        <color theme="1"/>
        <rFont val="Times New Roman"/>
        <family val="1"/>
      </rPr>
      <t>Springfield Visitor  -  MAIN ST  -  970; Jacksonville FL 32206</t>
    </r>
  </si>
  <si>
    <r>
      <t xml:space="preserve">Westside Service Center (Includes Gym Area)- Electric
</t>
    </r>
    <r>
      <rPr>
        <sz val="10"/>
        <color theme="1"/>
        <rFont val="Times New Roman"/>
        <family val="1"/>
      </rPr>
      <t>WSSC  -  BROADWAY AVE  -  6727; Jacksonville FL 32254</t>
    </r>
  </si>
  <si>
    <r>
      <t xml:space="preserve">Entrance off Amelia Concourse  ( Includes Single Wide Trailer)- Water
</t>
    </r>
    <r>
      <rPr>
        <sz val="10"/>
        <color theme="1"/>
        <rFont val="Times New Roman"/>
        <family val="1"/>
      </rPr>
      <t>AMELIA CONCOURSE  -  96237; Yulee FL 32097</t>
    </r>
  </si>
  <si>
    <r>
      <t xml:space="preserve">Lovegrove Well on Site - Water
</t>
    </r>
    <r>
      <rPr>
        <sz val="10"/>
        <color theme="1"/>
        <rFont val="Times New Roman"/>
        <family val="1"/>
      </rPr>
      <t>BARKER ST  -  5575; Jacksonville FL 32207</t>
    </r>
  </si>
  <si>
    <r>
      <t xml:space="preserve">Highlands - Water
</t>
    </r>
    <r>
      <rPr>
        <sz val="10"/>
        <color theme="1"/>
        <rFont val="Times New Roman"/>
        <family val="1"/>
      </rPr>
      <t>BECKNER AVE  -  801; Jacksonville FL 32218</t>
    </r>
  </si>
  <si>
    <r>
      <t xml:space="preserve">Springfield Chiller Plant - Water
</t>
    </r>
    <r>
      <rPr>
        <sz val="10"/>
        <color theme="1"/>
        <rFont val="Times New Roman"/>
        <family val="1"/>
      </rPr>
      <t>BOULEVARD AVE  -  2103; Jacksonville FL 32206</t>
    </r>
  </si>
  <si>
    <r>
      <t xml:space="preserve">Hogans Creek Chiller Plant - Water
</t>
    </r>
    <r>
      <rPr>
        <sz val="10"/>
        <color theme="1"/>
        <rFont val="Times New Roman"/>
        <family val="1"/>
      </rPr>
      <t>CHURCH ST  -  777; Jacksonville FL 32202</t>
    </r>
  </si>
  <si>
    <r>
      <t xml:space="preserve">Julington Creek - Water
</t>
    </r>
    <r>
      <rPr>
        <sz val="10"/>
        <color theme="1"/>
        <rFont val="Times New Roman"/>
        <family val="1"/>
      </rPr>
      <t>DAVIS POND BLVD  -  220; Fruit Cove FL 32259</t>
    </r>
  </si>
  <si>
    <r>
      <t xml:space="preserve">Downtown Chiller Plant - Water
</t>
    </r>
    <r>
      <rPr>
        <sz val="10"/>
        <color theme="1"/>
        <rFont val="Times New Roman"/>
        <family val="1"/>
      </rPr>
      <t>DUVAL ST  -  521; Jacksonville FL 32209</t>
    </r>
  </si>
  <si>
    <r>
      <t xml:space="preserve">20th &amp; Fairfax - Water
</t>
    </r>
    <r>
      <rPr>
        <sz val="10"/>
        <color theme="1"/>
        <rFont val="Times New Roman"/>
        <family val="1"/>
      </rPr>
      <t>FAIRFAX ST  -  3020; Jacksonville FL 32209</t>
    </r>
  </si>
  <si>
    <r>
      <t xml:space="preserve">Flora Branch Blvd Before Guard Shack - Water
</t>
    </r>
    <r>
      <rPr>
        <sz val="10"/>
        <color theme="1"/>
        <rFont val="Times New Roman"/>
        <family val="1"/>
      </rPr>
      <t>FLORA BRANCH BLVD  -  648; Fruit Cove FL 32259</t>
    </r>
  </si>
  <si>
    <r>
      <t xml:space="preserve">Lakeshore - Water
</t>
    </r>
    <r>
      <rPr>
        <sz val="10"/>
        <color theme="1"/>
        <rFont val="Times New Roman"/>
        <family val="1"/>
      </rPr>
      <t>HAMILTON ST  -  2113; Jacksonville FL 32210</t>
    </r>
  </si>
  <si>
    <r>
      <t xml:space="preserve">Monteray WWTP - Water
</t>
    </r>
    <r>
      <rPr>
        <sz val="10"/>
        <color theme="1"/>
        <rFont val="Times New Roman"/>
        <family val="1"/>
      </rPr>
      <t>HARRIS ST  -  5802; Jacksonville FL 32211</t>
    </r>
  </si>
  <si>
    <r>
      <t xml:space="preserve">St. Johns North WTP - Water
</t>
    </r>
    <r>
      <rPr>
        <sz val="10"/>
        <color theme="1"/>
        <rFont val="Times New Roman"/>
        <family val="1"/>
      </rPr>
      <t>HAWKCREST DR  -  2369; Fruit Cove FL 32259</t>
    </r>
  </si>
  <si>
    <r>
      <t xml:space="preserve">Hendricks - Water
</t>
    </r>
    <r>
      <rPr>
        <sz val="10"/>
        <color theme="1"/>
        <rFont val="Times New Roman"/>
        <family val="1"/>
      </rPr>
      <t>KINGS RD  -  1418; Jacksonville FL 32207</t>
    </r>
  </si>
  <si>
    <r>
      <t xml:space="preserve">Arlington WTP - Water
</t>
    </r>
    <r>
      <rPr>
        <sz val="10"/>
        <color theme="1"/>
        <rFont val="Times New Roman"/>
        <family val="1"/>
      </rPr>
      <t>MAITLAND AVE  -  1425; Jacksonville FL 32211</t>
    </r>
  </si>
  <si>
    <r>
      <t xml:space="preserve">Marietta (Well on Site) - Water
</t>
    </r>
    <r>
      <rPr>
        <sz val="10"/>
        <color theme="1"/>
        <rFont val="Times New Roman"/>
        <family val="1"/>
      </rPr>
      <t>McCARGO ST N  -  201; Jacksonville FL 32220</t>
    </r>
  </si>
  <si>
    <r>
      <t xml:space="preserve">Monument Road WTP - Water
</t>
    </r>
    <r>
      <rPr>
        <sz val="10"/>
        <color theme="1"/>
        <rFont val="Times New Roman"/>
        <family val="1"/>
      </rPr>
      <t>MONUMENT RD  -  1258; Jacksonville FL 32225</t>
    </r>
  </si>
  <si>
    <r>
      <t xml:space="preserve">Fleet Staging Facility - Water
</t>
    </r>
    <r>
      <rPr>
        <sz val="10"/>
        <color theme="1"/>
        <rFont val="Times New Roman"/>
        <family val="1"/>
      </rPr>
      <t>NEW KINGS RD  -  5717; Jacksonville FL 32209</t>
    </r>
  </si>
  <si>
    <r>
      <t xml:space="preserve">Cecil Field Commerce Center WTP - Water
</t>
    </r>
    <r>
      <rPr>
        <sz val="10"/>
        <color theme="1"/>
        <rFont val="Times New Roman"/>
        <family val="1"/>
      </rPr>
      <t>NORMANDY BLVD  -  13601; Jacksonville FL 32221</t>
    </r>
  </si>
  <si>
    <r>
      <t xml:space="preserve">Community Hall Wells on Site - Water
</t>
    </r>
    <r>
      <rPr>
        <sz val="10"/>
        <color theme="1"/>
        <rFont val="Times New Roman"/>
        <family val="1"/>
      </rPr>
      <t>ORANGE PICKER RD  -  2935; Jacksonville FL 32223</t>
    </r>
  </si>
  <si>
    <r>
      <t xml:space="preserve">Otter Run WTP (Old #369) - Water
</t>
    </r>
    <r>
      <rPr>
        <sz val="10"/>
        <color theme="1"/>
        <rFont val="Times New Roman"/>
        <family val="1"/>
      </rPr>
      <t>OTTER RUN DR  -  96119; Yulee FL 32097</t>
    </r>
  </si>
  <si>
    <r>
      <t xml:space="preserve">Nassau Regional WTP - Water
</t>
    </r>
    <r>
      <rPr>
        <sz val="10"/>
        <color theme="1"/>
        <rFont val="Times New Roman"/>
        <family val="1"/>
      </rPr>
      <t>PIEDMONT DR  -  96362; Fernandina Beach FL 32034</t>
    </r>
  </si>
  <si>
    <r>
      <t xml:space="preserve">Brierwood / 3 Wells - Water
</t>
    </r>
    <r>
      <rPr>
        <sz val="10"/>
        <color theme="1"/>
        <rFont val="Times New Roman"/>
        <family val="1"/>
      </rPr>
      <t>POWERS AVE  -  6513; Jacksonville FL 32217</t>
    </r>
  </si>
  <si>
    <r>
      <t xml:space="preserve">River Oaks - Water
</t>
    </r>
    <r>
      <rPr>
        <sz val="10"/>
        <color theme="1"/>
        <rFont val="Times New Roman"/>
        <family val="1"/>
      </rPr>
      <t>RIVER OAKS BLVD  -  1851; Jacksonville FL 32207</t>
    </r>
  </si>
  <si>
    <r>
      <t xml:space="preserve">Mayport - Water
</t>
    </r>
    <r>
      <rPr>
        <sz val="10"/>
        <color theme="1"/>
        <rFont val="Times New Roman"/>
        <family val="1"/>
      </rPr>
      <t>ROXIE ST  -  1459; Jacksonville FL 32228</t>
    </r>
  </si>
  <si>
    <r>
      <t xml:space="preserve">Oakridge - Water
</t>
    </r>
    <r>
      <rPr>
        <sz val="10"/>
        <color theme="1"/>
        <rFont val="Times New Roman"/>
        <family val="1"/>
      </rPr>
      <t>SAINTS RD  -  11789; Jacksonville FL 32246</t>
    </r>
  </si>
  <si>
    <r>
      <t xml:space="preserve">A1A North WTP - Water
</t>
    </r>
    <r>
      <rPr>
        <sz val="10"/>
        <color theme="1"/>
        <rFont val="Times New Roman"/>
        <family val="1"/>
      </rPr>
      <t>SOUTH PONTE VEDRA BLVD  -  2494; Ponte Vedra FL 32082</t>
    </r>
  </si>
  <si>
    <r>
      <t xml:space="preserve">On Same Site as WWTP - Water
</t>
    </r>
    <r>
      <rPr>
        <sz val="10"/>
        <color theme="1"/>
        <rFont val="Times New Roman"/>
        <family val="1"/>
      </rPr>
      <t>SOUTH PONTE VEDRA BLVD  -  3152; Ponte Vedra FL 32082</t>
    </r>
  </si>
  <si>
    <r>
      <t xml:space="preserve">Deerwood 3 - Water (3 Buildings Total)
</t>
    </r>
    <r>
      <rPr>
        <sz val="10"/>
        <color theme="1"/>
        <rFont val="Times New Roman"/>
        <family val="1"/>
      </rPr>
      <t>SOUTHSIDE BLVD  -  7587; Jacksonville FL 32256</t>
    </r>
  </si>
  <si>
    <r>
      <t xml:space="preserve">Behind Gate Station - Water
</t>
    </r>
    <r>
      <rPr>
        <sz val="10"/>
        <color theme="1"/>
        <rFont val="Times New Roman"/>
        <family val="1"/>
      </rPr>
      <t>STATE RD A1A  -  200; Ponte Vedra FL 32082</t>
    </r>
  </si>
  <si>
    <r>
      <t xml:space="preserve">Substation Dillon - Electric (2 Control Houses on site)
</t>
    </r>
    <r>
      <rPr>
        <sz val="10"/>
        <color theme="1"/>
        <rFont val="Times New Roman"/>
        <family val="1"/>
      </rPr>
      <t>TALLEYRAND AVE  -  4215; Jacksonville FL 32206</t>
    </r>
  </si>
  <si>
    <r>
      <t xml:space="preserve">Jax Heights WWTP - Water 
</t>
    </r>
    <r>
      <rPr>
        <sz val="10"/>
        <color theme="1"/>
        <rFont val="Times New Roman"/>
        <family val="1"/>
      </rPr>
      <t>TAMPICO RD  -  5957; Jacksonville FL 32210</t>
    </r>
  </si>
  <si>
    <r>
      <t xml:space="preserve">Royal Lakes WTP (Beside Carrier Warehouse) - Water
</t>
    </r>
    <r>
      <rPr>
        <sz val="10"/>
        <color theme="1"/>
        <rFont val="Times New Roman"/>
        <family val="1"/>
      </rPr>
      <t>WESTERN WAY  -  8509; Jacksonville FL 32256</t>
    </r>
  </si>
  <si>
    <r>
      <t xml:space="preserve">Southwest WTP - Water
</t>
    </r>
    <r>
      <rPr>
        <sz val="10"/>
        <color theme="1"/>
        <rFont val="Times New Roman"/>
        <family val="1"/>
      </rPr>
      <t>WHEAT RD  -  7754; Jacksonville FL 32244</t>
    </r>
  </si>
  <si>
    <r>
      <t xml:space="preserve">WTP and Well #1 - Water
</t>
    </r>
    <r>
      <rPr>
        <sz val="10"/>
        <color theme="1"/>
        <rFont val="Times New Roman"/>
        <family val="1"/>
      </rPr>
      <t>WILLIAM DAVIS PKWY  -  13940; Jacksonville FL 32244</t>
    </r>
  </si>
  <si>
    <r>
      <t xml:space="preserve">Ponte Vedra WWTP - Waste Water
</t>
    </r>
    <r>
      <rPr>
        <sz val="10"/>
        <color theme="1"/>
        <rFont val="Times New Roman"/>
        <family val="1"/>
      </rPr>
      <t>SR A1A - 200; Palm Valley FL 32082</t>
    </r>
  </si>
  <si>
    <t>1.2.16</t>
  </si>
  <si>
    <t>1798 BROADWAY AV (32209) - Lift Station</t>
  </si>
  <si>
    <t>84 ALBANY BAY BLVD (32259) - Lift Station</t>
  </si>
  <si>
    <t>8431 SPRINGTREE RD (32210) - Lift Station</t>
  </si>
  <si>
    <t>581 QUEENS HARBOR BLVD (32259) - Lift Station</t>
  </si>
  <si>
    <t>Provider shall submit an hourly rate in Column E below to provide labor for unspecified ad hoc pest control services as described in "Appendix A - Technical Specifications."   The estimated one year quantity is to be used as a guideline and not a guarantee of work.  Hourly rate submitted below shall include travel.  No separate billable line item will be paid by JEA for travel.</t>
  </si>
  <si>
    <r>
      <t xml:space="preserve">Main Street Lab - Water
</t>
    </r>
    <r>
      <rPr>
        <sz val="10"/>
        <color theme="1"/>
        <rFont val="Times New Roman"/>
        <family val="1"/>
      </rPr>
      <t>Springfield Lab  -  MAIN ST  -  1002; Jacksonville FL 32206</t>
    </r>
  </si>
  <si>
    <r>
      <t xml:space="preserve">Clinic - Water
</t>
    </r>
    <r>
      <rPr>
        <sz val="10"/>
        <color theme="1"/>
        <rFont val="Times New Roman"/>
        <family val="1"/>
      </rPr>
      <t>PSSC Clinic  -  PEARL ST  -  2525; Jacksonville FL 32206</t>
    </r>
  </si>
  <si>
    <r>
      <rPr>
        <b/>
        <sz val="9"/>
        <color theme="5"/>
        <rFont val="Times New Roman"/>
        <family val="1"/>
      </rPr>
      <t>Provider shall submit pricing where indicated below to perform regularly scheduled pest control services for insects and flying insects as described in Sections 14.1 and 14.2 of "Appendix A - Technical Specifications."   The estimated one (1) year quantities are to be used as guidelines and are not a guarantee of work.  All bid prices shall include all travel, parts, tools and materials to complete the service.</t>
    </r>
    <r>
      <rPr>
        <sz val="9"/>
        <color theme="5"/>
        <rFont val="Times New Roman"/>
        <family val="1"/>
      </rPr>
      <t xml:space="preserve">  </t>
    </r>
    <r>
      <rPr>
        <sz val="9"/>
        <color rgb="FFFF0000"/>
        <rFont val="Times New Roman"/>
        <family val="1"/>
      </rPr>
      <t xml:space="preserve">
</t>
    </r>
  </si>
  <si>
    <t>15701 BEAVER ST (32234) - Bulding #16 -  Lift Station</t>
  </si>
  <si>
    <t>Rodent Control ( Monthly Service, Rebait and Retrieval service)</t>
  </si>
  <si>
    <r>
      <t>Rodent Control (</t>
    </r>
    <r>
      <rPr>
        <b/>
        <sz val="8"/>
        <color rgb="FFC00000"/>
        <rFont val="Times New Roman"/>
        <family val="1"/>
      </rPr>
      <t>This price will be for all-inclusive pricing for Monthly Service, Rebait and Retrieval services</t>
    </r>
    <r>
      <rPr>
        <b/>
        <sz val="10"/>
        <color rgb="FFC00000"/>
        <rFont val="Times New Roman"/>
        <family val="1"/>
      </rPr>
      <t>.</t>
    </r>
    <r>
      <rPr>
        <b/>
        <sz val="10"/>
        <color theme="1"/>
        <rFont val="Times New Roman"/>
        <family val="1"/>
      </rPr>
      <t>)</t>
    </r>
  </si>
  <si>
    <t xml:space="preserve">Section 2 - Ad Hoc Pest Control Services - Total Annual Price </t>
  </si>
  <si>
    <t xml:space="preserve">Section 1 Total Annually </t>
  </si>
  <si>
    <t xml:space="preserve">Section 2 - Ad Hoc Services Annual Total </t>
  </si>
  <si>
    <t xml:space="preserve">Section </t>
  </si>
  <si>
    <t xml:space="preserve">Total </t>
  </si>
  <si>
    <t xml:space="preserve">Annual Total </t>
  </si>
  <si>
    <t xml:space="preserve">Section 1 - Regularly Scheduled Services Annual  Total </t>
  </si>
  <si>
    <t>Provider shall submit a markup rate in Column G below not to exceed 10% to be applied to any parts and materials required to perform unspecified ad hoc services as described in "Appendix A - Technical Specifications."   The estimated one year quantity is to be used as a guideline and not a guarantee of work.</t>
  </si>
  <si>
    <t>210 HOLLYBROOK AVE (32254) - PORTABLE GEN</t>
  </si>
  <si>
    <r>
      <t xml:space="preserve">Provider shall submit pricing in Column G below to perform ad hoc pest control services for insects, flying insects, wood destroying organisms, and rodents as described in </t>
    </r>
    <r>
      <rPr>
        <b/>
        <i/>
        <sz val="9"/>
        <color rgb="FFFF0000"/>
        <rFont val="Times New Roman"/>
        <family val="1"/>
      </rPr>
      <t>Section 15.1</t>
    </r>
    <r>
      <rPr>
        <i/>
        <sz val="9"/>
        <color rgb="FFFF0000"/>
        <rFont val="Times New Roman"/>
        <family val="1"/>
      </rPr>
      <t xml:space="preserve"> of "Appendix A - Technical Specifications."    The ad hoc rates solicited with Item Numbers 2.1.1, 2.1.2, and 2.1.4 of the Bid Workbook shall apply to ad hoc services for (any) buildings that are not listed in Section 1 of the Bid Workbook.  All pest control services pertaining to 3) Wood Destroying Organisms are considered ad hoc and shall use the rates solicited in Section 2.1.3 of the Bid Workbook.  The estimated one year quantities are to be used as guidelines and are not a guarantee of work.  All bid prices shall include all travel, parts, tools and materials to complete the service.  
If a Bidder elects to provide Follow Up insect control for ants and roaches at no additional charge, then please check the box where indicated to confirm that follow up service will be provided at no additional charge.</t>
    </r>
  </si>
  <si>
    <t xml:space="preserve">3 Year Total -Amount to be entered on Response Form </t>
  </si>
  <si>
    <t>ITN-98702 - FACILITIES PEST CONTROL SERVICES</t>
  </si>
  <si>
    <t>Raccoon with Distemper Removal</t>
  </si>
  <si>
    <t>Raccoon Removal</t>
  </si>
  <si>
    <t>Armadillo Removal</t>
  </si>
  <si>
    <t>Oposum Removal</t>
  </si>
  <si>
    <t>Rooster Trapping and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</si>
</sst>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41" x14ac:knownFonts="1">
    <font>
      <sz val="11"/>
      <color theme="1"/>
      <name val="Calibri"/>
      <family val="2"/>
      <scheme val="minor"/>
    </font>
    <font>
      <b/>
      <sz val="12"/>
      <color theme="1"/>
      <name val="Times New Roman"/>
      <family val="1"/>
    </font>
    <font>
      <sz val="9"/>
      <color rgb="FF000000"/>
      <name val="Arial"/>
      <family val="2"/>
    </font>
    <font>
      <sz val="11"/>
      <color theme="1"/>
      <name val="Times New Roman"/>
      <family val="1"/>
    </font>
    <font>
      <i/>
      <sz val="11"/>
      <color theme="1"/>
      <name val="Times New Roman"/>
      <family val="1"/>
    </font>
    <font>
      <i/>
      <sz val="10"/>
      <color theme="1"/>
      <name val="Times New Roman"/>
      <family val="1"/>
    </font>
    <font>
      <sz val="10"/>
      <color theme="1"/>
      <name val="Times New Roman"/>
      <family val="1"/>
    </font>
    <font>
      <sz val="11"/>
      <color theme="1"/>
      <name val="Calibri"/>
      <family val="2"/>
      <scheme val="minor"/>
    </font>
    <font>
      <b/>
      <i/>
      <sz val="9"/>
      <color theme="4"/>
      <name val="Arial"/>
      <family val="2"/>
    </font>
    <font>
      <sz val="10"/>
      <name val="Times New Roman"/>
      <family val="1"/>
    </font>
    <font>
      <i/>
      <sz val="10"/>
      <color rgb="FFFF0000"/>
      <name val="Times New Roman"/>
      <family val="1"/>
    </font>
    <font>
      <b/>
      <sz val="11"/>
      <color theme="1"/>
      <name val="Calibri"/>
      <family val="2"/>
      <scheme val="minor"/>
    </font>
    <font>
      <b/>
      <u/>
      <sz val="12"/>
      <color theme="1"/>
      <name val="Times New Roman"/>
      <family val="1"/>
    </font>
    <font>
      <b/>
      <sz val="10.5"/>
      <color theme="1"/>
      <name val="Times New Roman"/>
      <family val="1"/>
    </font>
    <font>
      <b/>
      <sz val="8"/>
      <color theme="1"/>
      <name val="Times New Roman"/>
      <family val="1"/>
    </font>
    <font>
      <sz val="8"/>
      <color theme="1"/>
      <name val="Times New Roman"/>
      <family val="1"/>
    </font>
    <font>
      <i/>
      <sz val="8"/>
      <color theme="1"/>
      <name val="Times New Roman"/>
      <family val="1"/>
    </font>
    <font>
      <b/>
      <sz val="9"/>
      <color theme="1"/>
      <name val="Times New Roman"/>
      <family val="1"/>
    </font>
    <font>
      <sz val="9"/>
      <color theme="1"/>
      <name val="Times New Roman"/>
      <family val="1"/>
    </font>
    <font>
      <b/>
      <sz val="9"/>
      <color theme="4"/>
      <name val="Times New Roman"/>
      <family val="1"/>
    </font>
    <font>
      <b/>
      <sz val="9"/>
      <name val="Times New Roman"/>
      <family val="1"/>
    </font>
    <font>
      <sz val="9"/>
      <color rgb="FFFF0000"/>
      <name val="Times New Roman"/>
      <family val="1"/>
    </font>
    <font>
      <b/>
      <sz val="11"/>
      <color rgb="FFFF0000"/>
      <name val="Calibri"/>
      <family val="2"/>
      <scheme val="minor"/>
    </font>
    <font>
      <i/>
      <sz val="9"/>
      <color rgb="FFFF0000"/>
      <name val="Times New Roman"/>
      <family val="1"/>
    </font>
    <font>
      <b/>
      <sz val="14"/>
      <color theme="1"/>
      <name val="Times New Roman"/>
      <family val="1"/>
    </font>
    <font>
      <b/>
      <i/>
      <sz val="9"/>
      <color rgb="FFFF0000"/>
      <name val="Times New Roman"/>
      <family val="1"/>
    </font>
    <font>
      <sz val="9"/>
      <color theme="5"/>
      <name val="Times New Roman"/>
      <family val="1"/>
    </font>
    <font>
      <b/>
      <sz val="9"/>
      <color theme="5"/>
      <name val="Times New Roman"/>
      <family val="1"/>
    </font>
    <font>
      <b/>
      <sz val="16"/>
      <color theme="1"/>
      <name val="Times New Roman"/>
      <family val="1"/>
    </font>
    <font>
      <b/>
      <sz val="16"/>
      <color theme="4" tint="-0.249977111117893"/>
      <name val="Times New Roman"/>
      <family val="1"/>
    </font>
    <font>
      <b/>
      <sz val="10"/>
      <color theme="1"/>
      <name val="Times New Roman"/>
      <family val="1"/>
    </font>
    <font>
      <b/>
      <i/>
      <sz val="10"/>
      <color theme="1"/>
      <name val="Times New Roman"/>
      <family val="1"/>
    </font>
    <font>
      <b/>
      <sz val="10"/>
      <name val="Times New Roman"/>
      <family val="1"/>
    </font>
    <font>
      <b/>
      <sz val="10"/>
      <color theme="4"/>
      <name val="Times New Roman"/>
      <family val="1"/>
    </font>
    <font>
      <b/>
      <sz val="13"/>
      <color theme="1"/>
      <name val="Times New Roman"/>
      <family val="1"/>
    </font>
    <font>
      <b/>
      <sz val="10"/>
      <color rgb="FFC00000"/>
      <name val="Times New Roman"/>
      <family val="1"/>
    </font>
    <font>
      <b/>
      <sz val="8"/>
      <color rgb="FFC00000"/>
      <name val="Times New Roman"/>
      <family val="1"/>
    </font>
    <font>
      <b/>
      <sz val="10"/>
      <color theme="1"/>
      <name val="Calibri"/>
      <family val="2"/>
      <scheme val="minor"/>
    </font>
    <font>
      <sz val="16"/>
      <color theme="1"/>
      <name val="Times New Roman"/>
      <family val="1"/>
    </font>
    <font>
      <b/>
      <sz val="16"/>
      <color rgb="FFFF0000"/>
      <name val="Times New Roman"/>
      <family val="1"/>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FFFFCC"/>
      </patternFill>
    </fill>
    <fill>
      <patternFill patternType="solid">
        <fgColor rgb="FFFF0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bottom/>
      <diagonal/>
    </border>
    <border>
      <left/>
      <right/>
      <top style="medium">
        <color indexed="64"/>
      </top>
      <bottom/>
      <diagonal/>
    </border>
    <border>
      <left/>
      <right/>
      <top style="medium">
        <color auto="1"/>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7" fillId="6" borderId="49" applyNumberFormat="0" applyFont="0" applyAlignment="0" applyProtection="0"/>
  </cellStyleXfs>
  <cellXfs count="334">
    <xf numFmtId="0" fontId="0" fillId="0" borderId="0" xfId="0"/>
    <xf numFmtId="3" fontId="18" fillId="0" borderId="1" xfId="0" applyNumberFormat="1" applyFont="1" applyFill="1" applyBorder="1" applyAlignment="1" applyProtection="1">
      <alignment horizontal="center" vertical="center"/>
    </xf>
    <xf numFmtId="0" fontId="0" fillId="0" borderId="0" xfId="0" applyProtection="1">
      <protection locked="0"/>
    </xf>
    <xf numFmtId="0" fontId="19" fillId="0" borderId="0" xfId="0" applyFont="1" applyFill="1" applyBorder="1" applyAlignment="1" applyProtection="1">
      <alignment horizontal="center" vertical="center"/>
      <protection locked="0"/>
    </xf>
    <xf numFmtId="44" fontId="2" fillId="0" borderId="0" xfId="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4" fillId="0" borderId="0" xfId="0" applyFont="1" applyBorder="1" applyAlignment="1" applyProtection="1">
      <alignment horizontal="left" vertical="top" wrapText="1"/>
      <protection locked="0"/>
    </xf>
    <xf numFmtId="2" fontId="4" fillId="0" borderId="0" xfId="0" applyNumberFormat="1" applyFont="1" applyBorder="1" applyAlignment="1" applyProtection="1">
      <alignment horizontal="left" vertical="top" wrapText="1"/>
      <protection locked="0"/>
    </xf>
    <xf numFmtId="2" fontId="4" fillId="0" borderId="0" xfId="0" applyNumberFormat="1" applyFont="1" applyBorder="1" applyAlignment="1" applyProtection="1">
      <alignment horizontal="center" vertical="top" wrapText="1"/>
      <protection locked="0"/>
    </xf>
    <xf numFmtId="0" fontId="1"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right" wrapText="1"/>
      <protection locked="0"/>
    </xf>
    <xf numFmtId="0" fontId="0" fillId="0" borderId="0" xfId="0" applyFill="1" applyProtection="1">
      <protection locked="0"/>
    </xf>
    <xf numFmtId="0" fontId="1"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vertical="top" wrapText="1"/>
      <protection locked="0"/>
    </xf>
    <xf numFmtId="0" fontId="11" fillId="0" borderId="17" xfId="0" applyFont="1" applyFill="1" applyBorder="1" applyAlignment="1" applyProtection="1">
      <alignment horizontal="center"/>
      <protection locked="0"/>
    </xf>
    <xf numFmtId="0" fontId="17" fillId="0" borderId="23" xfId="0" applyFont="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7" fillId="4" borderId="33" xfId="0" applyFont="1" applyFill="1" applyBorder="1" applyAlignment="1" applyProtection="1">
      <alignment horizontal="center" vertical="center" wrapText="1"/>
      <protection locked="0"/>
    </xf>
    <xf numFmtId="0" fontId="22" fillId="0" borderId="0" xfId="0" applyFont="1" applyFill="1" applyAlignment="1" applyProtection="1">
      <alignment horizontal="left"/>
      <protection locked="0"/>
    </xf>
    <xf numFmtId="0" fontId="3" fillId="0" borderId="12" xfId="0" applyFont="1" applyFill="1" applyBorder="1" applyAlignment="1" applyProtection="1">
      <alignment horizontal="left" vertical="center" wrapText="1"/>
      <protection locked="0"/>
    </xf>
    <xf numFmtId="3" fontId="18" fillId="4" borderId="0" xfId="0" applyNumberFormat="1" applyFont="1" applyFill="1" applyBorder="1" applyAlignment="1" applyProtection="1">
      <alignment horizontal="center" vertical="center"/>
      <protection locked="0"/>
    </xf>
    <xf numFmtId="3" fontId="18" fillId="4" borderId="34" xfId="0" applyNumberFormat="1" applyFont="1" applyFill="1" applyBorder="1" applyAlignment="1" applyProtection="1">
      <alignment horizontal="center" vertical="center" wrapText="1"/>
      <protection locked="0"/>
    </xf>
    <xf numFmtId="0" fontId="0" fillId="0" borderId="0" xfId="0" applyFont="1" applyFill="1" applyProtection="1">
      <protection locked="0"/>
    </xf>
    <xf numFmtId="0" fontId="17" fillId="3" borderId="18" xfId="0" applyFont="1" applyFill="1" applyBorder="1" applyAlignment="1" applyProtection="1">
      <alignment horizontal="center" vertical="center" wrapText="1"/>
      <protection locked="0"/>
    </xf>
    <xf numFmtId="0" fontId="17" fillId="3" borderId="22"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center" vertical="center" wrapText="1"/>
      <protection locked="0"/>
    </xf>
    <xf numFmtId="0" fontId="0" fillId="0" borderId="17" xfId="0" applyFont="1" applyFill="1" applyBorder="1" applyProtection="1">
      <protection locked="0"/>
    </xf>
    <xf numFmtId="3" fontId="18" fillId="4" borderId="34"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wrapText="1"/>
      <protection locked="0"/>
    </xf>
    <xf numFmtId="0" fontId="0" fillId="0" borderId="0" xfId="0" applyFont="1" applyFill="1" applyBorder="1" applyProtection="1">
      <protection locked="0"/>
    </xf>
    <xf numFmtId="0" fontId="0" fillId="4" borderId="0" xfId="0" applyFont="1" applyFill="1" applyBorder="1" applyProtection="1">
      <protection locked="0"/>
    </xf>
    <xf numFmtId="2" fontId="3" fillId="0" borderId="7" xfId="0" applyNumberFormat="1" applyFont="1" applyFill="1" applyBorder="1" applyAlignment="1" applyProtection="1">
      <alignment horizontal="left" vertical="center" wrapText="1"/>
      <protection locked="0"/>
    </xf>
    <xf numFmtId="0" fontId="6" fillId="4" borderId="0" xfId="0" applyFont="1" applyFill="1" applyBorder="1" applyAlignment="1" applyProtection="1">
      <alignment vertical="center"/>
      <protection locked="0"/>
    </xf>
    <xf numFmtId="0" fontId="6" fillId="4" borderId="0" xfId="0" applyFont="1" applyFill="1" applyBorder="1" applyAlignment="1" applyProtection="1">
      <alignment horizontal="left" vertical="center"/>
      <protection locked="0"/>
    </xf>
    <xf numFmtId="0" fontId="0" fillId="0" borderId="22" xfId="0" applyFont="1" applyFill="1" applyBorder="1" applyProtection="1">
      <protection locked="0"/>
    </xf>
    <xf numFmtId="0" fontId="9" fillId="4"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top" wrapText="1"/>
      <protection locked="0"/>
    </xf>
    <xf numFmtId="0" fontId="17" fillId="0" borderId="0" xfId="0" applyFont="1" applyBorder="1" applyAlignment="1" applyProtection="1">
      <alignment horizontal="center" vertical="center" wrapText="1"/>
      <protection locked="0"/>
    </xf>
    <xf numFmtId="0" fontId="0" fillId="0" borderId="0" xfId="0" applyBorder="1" applyProtection="1">
      <protection locked="0"/>
    </xf>
    <xf numFmtId="44" fontId="18" fillId="0" borderId="0" xfId="0" applyNumberFormat="1" applyFont="1" applyFill="1" applyBorder="1" applyAlignment="1" applyProtection="1">
      <alignment wrapText="1"/>
      <protection locked="0"/>
    </xf>
    <xf numFmtId="44" fontId="18" fillId="0" borderId="0" xfId="0" applyNumberFormat="1" applyFont="1" applyFill="1" applyBorder="1" applyAlignment="1" applyProtection="1">
      <alignment horizontal="left" wrapText="1"/>
      <protection locked="0"/>
    </xf>
    <xf numFmtId="0" fontId="3" fillId="0" borderId="18"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protection locked="0"/>
    </xf>
    <xf numFmtId="0" fontId="3" fillId="0" borderId="45" xfId="0" applyFont="1" applyFill="1" applyBorder="1" applyAlignment="1" applyProtection="1">
      <alignment horizontal="left" vertical="center" wrapText="1"/>
      <protection locked="0"/>
    </xf>
    <xf numFmtId="0" fontId="17" fillId="3" borderId="46"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xf>
    <xf numFmtId="0" fontId="13" fillId="0" borderId="22" xfId="0" applyFont="1" applyBorder="1" applyAlignment="1" applyProtection="1">
      <alignment horizontal="center" vertical="center" wrapText="1"/>
      <protection locked="0"/>
    </xf>
    <xf numFmtId="0" fontId="13" fillId="0" borderId="8" xfId="0" applyFont="1" applyBorder="1" applyAlignment="1" applyProtection="1">
      <alignment vertical="center" wrapText="1"/>
      <protection locked="0"/>
    </xf>
    <xf numFmtId="0" fontId="17" fillId="0" borderId="24"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3" fillId="0" borderId="26" xfId="0" applyFont="1" applyFill="1" applyBorder="1" applyAlignment="1" applyProtection="1">
      <alignment horizontal="left" vertical="top" wrapText="1"/>
      <protection locked="0"/>
    </xf>
    <xf numFmtId="0" fontId="20" fillId="0" borderId="34" xfId="1"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30" fillId="3" borderId="23" xfId="0" applyFont="1" applyFill="1" applyBorder="1" applyAlignment="1" applyProtection="1">
      <alignment horizontal="center" vertical="center" wrapText="1"/>
      <protection locked="0"/>
    </xf>
    <xf numFmtId="0" fontId="32" fillId="3" borderId="23" xfId="0" applyFont="1" applyFill="1" applyBorder="1" applyAlignment="1" applyProtection="1">
      <alignment horizontal="center" vertical="center" wrapText="1"/>
      <protection locked="0"/>
    </xf>
    <xf numFmtId="0" fontId="30" fillId="3" borderId="24" xfId="0"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protection locked="0"/>
    </xf>
    <xf numFmtId="44" fontId="6" fillId="0" borderId="11" xfId="1" applyFont="1" applyFill="1" applyBorder="1" applyAlignment="1" applyProtection="1">
      <alignment horizontal="center" vertical="center" wrapText="1"/>
    </xf>
    <xf numFmtId="0" fontId="30" fillId="0" borderId="23" xfId="0" applyFont="1" applyBorder="1" applyAlignment="1" applyProtection="1">
      <alignment horizontal="center" vertical="center" wrapText="1"/>
      <protection locked="0"/>
    </xf>
    <xf numFmtId="0" fontId="30" fillId="4" borderId="29" xfId="0" applyFont="1" applyFill="1" applyBorder="1" applyAlignment="1" applyProtection="1">
      <alignment horizontal="center" vertical="center" wrapText="1"/>
      <protection locked="0"/>
    </xf>
    <xf numFmtId="0" fontId="30" fillId="4" borderId="33" xfId="0"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xf>
    <xf numFmtId="3" fontId="6" fillId="4" borderId="0" xfId="0" applyNumberFormat="1" applyFont="1" applyFill="1" applyBorder="1" applyAlignment="1" applyProtection="1">
      <alignment horizontal="center" vertical="center"/>
      <protection locked="0"/>
    </xf>
    <xf numFmtId="3" fontId="6" fillId="4" borderId="34"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xf>
    <xf numFmtId="0" fontId="30" fillId="3" borderId="1" xfId="0"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30" fillId="3" borderId="1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30" fillId="0" borderId="22" xfId="0" applyFont="1" applyBorder="1" applyAlignment="1" applyProtection="1">
      <alignment horizontal="center" vertical="center" wrapText="1"/>
      <protection locked="0"/>
    </xf>
    <xf numFmtId="0" fontId="32" fillId="4" borderId="23"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3" fontId="6" fillId="0" borderId="1" xfId="0" applyNumberFormat="1" applyFont="1" applyBorder="1" applyAlignment="1" applyProtection="1">
      <alignment horizontal="center" vertical="center"/>
      <protection locked="0"/>
    </xf>
    <xf numFmtId="3" fontId="6" fillId="0" borderId="5"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left" vertical="center" wrapText="1"/>
      <protection locked="0"/>
    </xf>
    <xf numFmtId="3" fontId="6" fillId="0" borderId="2" xfId="0" applyNumberFormat="1" applyFont="1" applyBorder="1" applyAlignment="1" applyProtection="1">
      <alignment horizontal="center" vertical="center"/>
      <protection locked="0"/>
    </xf>
    <xf numFmtId="3" fontId="6" fillId="0" borderId="2" xfId="0" applyNumberFormat="1" applyFont="1" applyFill="1" applyBorder="1" applyAlignment="1" applyProtection="1">
      <alignment horizontal="center" vertical="center"/>
      <protection locked="0"/>
    </xf>
    <xf numFmtId="3" fontId="6" fillId="0" borderId="2" xfId="0" applyNumberFormat="1" applyFont="1" applyFill="1" applyBorder="1" applyAlignment="1" applyProtection="1">
      <alignment horizontal="center" vertical="center"/>
    </xf>
    <xf numFmtId="44" fontId="6" fillId="0" borderId="41" xfId="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protection locked="0"/>
    </xf>
    <xf numFmtId="3" fontId="9" fillId="0" borderId="6" xfId="0" applyNumberFormat="1" applyFont="1" applyFill="1" applyBorder="1" applyAlignment="1" applyProtection="1">
      <alignment horizontal="center" vertical="center"/>
    </xf>
    <xf numFmtId="44" fontId="9" fillId="0" borderId="11" xfId="1" applyFont="1" applyFill="1" applyBorder="1" applyAlignment="1" applyProtection="1">
      <alignment horizontal="center" vertical="center" wrapText="1"/>
    </xf>
    <xf numFmtId="0" fontId="6" fillId="0"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xf>
    <xf numFmtId="44" fontId="9" fillId="0" borderId="11" xfId="0" applyNumberFormat="1" applyFont="1" applyFill="1" applyBorder="1" applyAlignment="1" applyProtection="1">
      <alignment horizontal="center" vertical="center" wrapText="1"/>
    </xf>
    <xf numFmtId="0" fontId="6" fillId="0" borderId="21" xfId="0" applyFont="1" applyBorder="1" applyAlignment="1" applyProtection="1">
      <alignment horizontal="center" vertical="center"/>
    </xf>
    <xf numFmtId="44" fontId="9" fillId="0" borderId="36" xfId="0" applyNumberFormat="1" applyFont="1" applyFill="1" applyBorder="1" applyAlignment="1" applyProtection="1">
      <alignment horizontal="center" vertical="center" wrapText="1"/>
    </xf>
    <xf numFmtId="0" fontId="6" fillId="0" borderId="6" xfId="0" applyFont="1" applyBorder="1" applyAlignment="1" applyProtection="1">
      <alignment horizontal="center" vertical="center"/>
    </xf>
    <xf numFmtId="44" fontId="9" fillId="0" borderId="11" xfId="0" applyNumberFormat="1" applyFont="1" applyFill="1" applyBorder="1" applyAlignment="1" applyProtection="1">
      <alignment vertical="center" wrapText="1"/>
    </xf>
    <xf numFmtId="0" fontId="6" fillId="0" borderId="7" xfId="0" applyFont="1" applyFill="1" applyBorder="1" applyAlignment="1" applyProtection="1">
      <alignment horizontal="left" vertical="top" wrapText="1"/>
      <protection locked="0"/>
    </xf>
    <xf numFmtId="164" fontId="6" fillId="0" borderId="1" xfId="0" applyNumberFormat="1" applyFont="1" applyFill="1" applyBorder="1" applyAlignment="1" applyProtection="1">
      <alignment vertical="center" wrapText="1"/>
    </xf>
    <xf numFmtId="0" fontId="30" fillId="0" borderId="19"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top" wrapText="1"/>
      <protection locked="0"/>
    </xf>
    <xf numFmtId="0" fontId="17" fillId="0" borderId="35" xfId="0" applyFont="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wrapText="1"/>
    </xf>
    <xf numFmtId="44" fontId="18" fillId="0" borderId="31" xfId="0" applyNumberFormat="1" applyFont="1" applyFill="1" applyBorder="1" applyAlignment="1" applyProtection="1">
      <alignment horizontal="left" wrapText="1"/>
      <protection locked="0"/>
    </xf>
    <xf numFmtId="3" fontId="6" fillId="0" borderId="1" xfId="0" applyNumberFormat="1" applyFont="1" applyFill="1" applyBorder="1" applyAlignment="1" applyProtection="1">
      <alignment horizontal="center" vertical="center" wrapText="1"/>
      <protection locked="0"/>
    </xf>
    <xf numFmtId="44" fontId="6" fillId="0" borderId="11" xfId="0" applyNumberFormat="1" applyFont="1" applyFill="1" applyBorder="1" applyAlignment="1" applyProtection="1">
      <alignment horizontal="center" vertical="center" wrapText="1"/>
    </xf>
    <xf numFmtId="0" fontId="13" fillId="0" borderId="35" xfId="0" applyFont="1" applyBorder="1" applyAlignment="1" applyProtection="1">
      <alignment horizontal="center" vertical="center" wrapText="1"/>
      <protection locked="0"/>
    </xf>
    <xf numFmtId="0" fontId="17" fillId="0" borderId="5" xfId="0" applyFont="1" applyBorder="1" applyAlignment="1" applyProtection="1">
      <alignment vertical="center" wrapText="1"/>
      <protection locked="0"/>
    </xf>
    <xf numFmtId="44" fontId="6" fillId="0" borderId="11" xfId="0" applyNumberFormat="1" applyFont="1" applyBorder="1" applyAlignment="1">
      <alignment vertical="center"/>
    </xf>
    <xf numFmtId="44" fontId="33" fillId="5" borderId="1" xfId="1" applyFont="1" applyFill="1" applyBorder="1" applyAlignment="1" applyProtection="1">
      <alignment horizontal="center" vertical="center"/>
      <protection locked="0"/>
    </xf>
    <xf numFmtId="44" fontId="33" fillId="5" borderId="2" xfId="1" applyFont="1" applyFill="1" applyBorder="1" applyAlignment="1" applyProtection="1">
      <alignment horizontal="center" vertical="center"/>
      <protection locked="0"/>
    </xf>
    <xf numFmtId="44" fontId="0" fillId="0" borderId="11" xfId="0" applyNumberFormat="1" applyBorder="1" applyAlignment="1">
      <alignment vertical="center"/>
    </xf>
    <xf numFmtId="44" fontId="3" fillId="0" borderId="11" xfId="0" applyNumberFormat="1" applyFont="1" applyBorder="1" applyAlignment="1">
      <alignment vertical="center"/>
    </xf>
    <xf numFmtId="44" fontId="30" fillId="0" borderId="11" xfId="0" applyNumberFormat="1" applyFont="1" applyFill="1" applyBorder="1" applyAlignment="1" applyProtection="1">
      <alignment horizontal="center" vertical="center" wrapText="1"/>
    </xf>
    <xf numFmtId="44" fontId="30" fillId="0" borderId="16" xfId="0" applyNumberFormat="1" applyFont="1" applyFill="1" applyBorder="1" applyAlignment="1" applyProtection="1">
      <alignment horizontal="center" vertical="center" wrapText="1"/>
    </xf>
    <xf numFmtId="44" fontId="37" fillId="0" borderId="16" xfId="3" applyNumberFormat="1" applyFont="1" applyFill="1" applyBorder="1" applyAlignment="1">
      <alignment vertical="center"/>
    </xf>
    <xf numFmtId="44" fontId="33" fillId="5" borderId="39" xfId="1" applyFont="1" applyFill="1" applyBorder="1" applyAlignment="1" applyProtection="1">
      <alignment horizontal="center" vertical="center"/>
      <protection locked="0"/>
    </xf>
    <xf numFmtId="44" fontId="33" fillId="5" borderId="5" xfId="1" applyFont="1" applyFill="1" applyBorder="1" applyAlignment="1" applyProtection="1">
      <alignment horizontal="center" vertical="center"/>
      <protection locked="0"/>
    </xf>
    <xf numFmtId="44" fontId="33" fillId="5" borderId="1" xfId="1" applyFont="1" applyFill="1" applyBorder="1" applyAlignment="1" applyProtection="1">
      <alignment horizontal="center" vertical="center"/>
    </xf>
    <xf numFmtId="44" fontId="0" fillId="0" borderId="0" xfId="0" applyNumberFormat="1"/>
    <xf numFmtId="44" fontId="34" fillId="7" borderId="38" xfId="0" applyNumberFormat="1" applyFont="1" applyFill="1" applyBorder="1" applyAlignment="1" applyProtection="1">
      <alignment vertical="center"/>
    </xf>
    <xf numFmtId="44" fontId="1" fillId="3" borderId="51" xfId="0" applyNumberFormat="1" applyFont="1" applyFill="1" applyBorder="1" applyAlignment="1" applyProtection="1"/>
    <xf numFmtId="44" fontId="1" fillId="3" borderId="38" xfId="0" applyNumberFormat="1" applyFont="1" applyFill="1" applyBorder="1" applyAlignment="1" applyProtection="1">
      <alignment horizontal="center" vertical="center"/>
    </xf>
    <xf numFmtId="44" fontId="38" fillId="0" borderId="0" xfId="0" applyNumberFormat="1" applyFont="1"/>
    <xf numFmtId="0" fontId="38" fillId="0" borderId="0" xfId="0" applyFont="1"/>
    <xf numFmtId="0" fontId="28" fillId="0" borderId="11" xfId="0" applyFont="1" applyFill="1" applyBorder="1" applyAlignment="1" applyProtection="1">
      <alignment horizontal="center" vertical="center" wrapText="1"/>
    </xf>
    <xf numFmtId="44" fontId="38" fillId="0" borderId="11" xfId="0" applyNumberFormat="1" applyFont="1" applyBorder="1"/>
    <xf numFmtId="0" fontId="38" fillId="0" borderId="0" xfId="0" applyFont="1" applyBorder="1" applyAlignment="1">
      <alignment horizontal="center"/>
    </xf>
    <xf numFmtId="44" fontId="38" fillId="0" borderId="0" xfId="0" applyNumberFormat="1" applyFont="1" applyBorder="1"/>
    <xf numFmtId="44" fontId="28" fillId="0" borderId="16" xfId="0" applyNumberFormat="1" applyFont="1" applyBorder="1"/>
    <xf numFmtId="44" fontId="39" fillId="0" borderId="52" xfId="0" applyNumberFormat="1" applyFont="1" applyFill="1" applyBorder="1"/>
    <xf numFmtId="0" fontId="6" fillId="0" borderId="1" xfId="0" applyFont="1" applyFill="1" applyBorder="1" applyAlignment="1" applyProtection="1">
      <alignment horizontal="center" vertical="center" wrapText="1"/>
      <protection locked="0"/>
    </xf>
    <xf numFmtId="44" fontId="0" fillId="0" borderId="41" xfId="0" applyNumberFormat="1" applyBorder="1" applyAlignment="1">
      <alignment vertical="center"/>
    </xf>
    <xf numFmtId="3" fontId="9" fillId="0" borderId="1" xfId="0" applyNumberFormat="1" applyFont="1" applyFill="1" applyBorder="1" applyAlignment="1" applyProtection="1">
      <alignment horizontal="center" vertical="center"/>
    </xf>
    <xf numFmtId="44" fontId="32" fillId="0" borderId="16" xfId="3" applyNumberFormat="1" applyFont="1" applyFill="1" applyBorder="1" applyAlignment="1">
      <alignment horizontal="center" vertical="center" wrapText="1"/>
    </xf>
    <xf numFmtId="0" fontId="30" fillId="0" borderId="23" xfId="0" applyFont="1" applyBorder="1" applyAlignment="1" applyProtection="1">
      <alignment horizontal="center" vertical="center" wrapText="1"/>
      <protection locked="0"/>
    </xf>
    <xf numFmtId="0" fontId="40" fillId="0" borderId="17" xfId="0" applyFont="1" applyFill="1" applyBorder="1" applyProtection="1">
      <protection locked="0"/>
    </xf>
    <xf numFmtId="0" fontId="6" fillId="0" borderId="22" xfId="0" applyFont="1" applyFill="1" applyBorder="1" applyAlignment="1" applyProtection="1">
      <alignment horizontal="left" vertical="center" wrapText="1"/>
      <protection locked="0"/>
    </xf>
    <xf numFmtId="0" fontId="40" fillId="0" borderId="26" xfId="0" applyFont="1" applyFill="1" applyBorder="1" applyProtection="1">
      <protection locked="0"/>
    </xf>
    <xf numFmtId="0" fontId="39" fillId="0" borderId="37" xfId="0" applyFont="1" applyFill="1" applyBorder="1" applyAlignment="1">
      <alignment horizontal="left"/>
    </xf>
    <xf numFmtId="0" fontId="39" fillId="0" borderId="27" xfId="0" applyFont="1" applyFill="1" applyBorder="1" applyAlignment="1">
      <alignment horizontal="left"/>
    </xf>
    <xf numFmtId="0" fontId="28" fillId="0" borderId="13" xfId="0" applyFont="1" applyBorder="1" applyAlignment="1">
      <alignment horizontal="left"/>
    </xf>
    <xf numFmtId="0" fontId="28" fillId="0" borderId="14" xfId="0" applyFont="1" applyBorder="1" applyAlignment="1">
      <alignment horizontal="left"/>
    </xf>
    <xf numFmtId="0" fontId="28" fillId="2" borderId="17" xfId="0" applyFont="1" applyFill="1" applyBorder="1" applyAlignment="1" applyProtection="1">
      <alignment horizontal="center" vertical="center" wrapText="1"/>
    </xf>
    <xf numFmtId="0" fontId="28" fillId="2" borderId="29"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xf numFmtId="0" fontId="28" fillId="2" borderId="26"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34" xfId="0" applyFont="1" applyFill="1" applyBorder="1" applyAlignment="1" applyProtection="1">
      <alignment horizontal="center" vertical="center" wrapText="1"/>
    </xf>
    <xf numFmtId="0" fontId="38" fillId="0" borderId="7" xfId="0" applyFont="1" applyBorder="1" applyAlignment="1">
      <alignment horizontal="left" wrapText="1"/>
    </xf>
    <xf numFmtId="0" fontId="38" fillId="0" borderId="1" xfId="0" applyFont="1" applyBorder="1" applyAlignment="1">
      <alignment horizontal="left" wrapText="1"/>
    </xf>
    <xf numFmtId="0" fontId="28" fillId="0" borderId="7"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44" fontId="33" fillId="5" borderId="6" xfId="1" applyFont="1" applyFill="1" applyBorder="1" applyAlignment="1" applyProtection="1">
      <alignment horizontal="center" vertical="center"/>
      <protection locked="0"/>
    </xf>
    <xf numFmtId="44" fontId="33" fillId="5" borderId="20" xfId="1" applyFont="1" applyFill="1" applyBorder="1" applyAlignment="1" applyProtection="1">
      <alignment horizontal="center" vertical="center"/>
      <protection locked="0"/>
    </xf>
    <xf numFmtId="0" fontId="1" fillId="3" borderId="25"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47" xfId="0" applyFont="1" applyFill="1" applyBorder="1" applyAlignment="1" applyProtection="1">
      <alignment horizontal="center" vertical="center" wrapText="1"/>
      <protection locked="0"/>
    </xf>
    <xf numFmtId="0" fontId="29" fillId="5" borderId="17" xfId="0" applyFont="1" applyFill="1" applyBorder="1" applyAlignment="1" applyProtection="1">
      <alignment horizontal="center" vertical="center" wrapText="1"/>
      <protection locked="0"/>
    </xf>
    <xf numFmtId="0" fontId="29" fillId="5" borderId="29" xfId="0" applyFont="1" applyFill="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locked="0"/>
    </xf>
    <xf numFmtId="0" fontId="29" fillId="5" borderId="42" xfId="0" applyFont="1" applyFill="1" applyBorder="1" applyAlignment="1" applyProtection="1">
      <alignment horizontal="center" vertical="center" wrapText="1"/>
      <protection locked="0"/>
    </xf>
    <xf numFmtId="0" fontId="29" fillId="5" borderId="43" xfId="0" applyFont="1" applyFill="1" applyBorder="1" applyAlignment="1" applyProtection="1">
      <alignment horizontal="center" vertical="center" wrapText="1"/>
      <protection locked="0"/>
    </xf>
    <xf numFmtId="0" fontId="29" fillId="5" borderId="44" xfId="0" applyFont="1" applyFill="1" applyBorder="1" applyAlignment="1" applyProtection="1">
      <alignment horizontal="center" vertical="center" wrapText="1"/>
      <protection locked="0"/>
    </xf>
    <xf numFmtId="0" fontId="28" fillId="2" borderId="42" xfId="0" applyFont="1" applyFill="1" applyBorder="1" applyAlignment="1" applyProtection="1">
      <alignment horizontal="center" vertical="center" wrapText="1"/>
    </xf>
    <xf numFmtId="0" fontId="28" fillId="2" borderId="43"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24" fillId="0" borderId="42" xfId="0" applyFont="1" applyFill="1" applyBorder="1" applyAlignment="1" applyProtection="1">
      <alignment horizontal="center" vertical="center" wrapText="1"/>
      <protection locked="0"/>
    </xf>
    <xf numFmtId="0" fontId="24" fillId="0" borderId="43" xfId="0" applyFont="1" applyFill="1" applyBorder="1" applyAlignment="1" applyProtection="1">
      <alignment horizontal="center" vertical="center" wrapText="1"/>
      <protection locked="0"/>
    </xf>
    <xf numFmtId="0" fontId="24" fillId="0" borderId="44" xfId="0" applyFont="1" applyFill="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40" xfId="0" applyFont="1" applyBorder="1" applyAlignment="1" applyProtection="1">
      <alignment horizontal="center" vertical="center" wrapText="1"/>
      <protection locked="0"/>
    </xf>
    <xf numFmtId="0" fontId="27" fillId="2" borderId="37" xfId="0" applyFont="1" applyFill="1" applyBorder="1" applyAlignment="1" applyProtection="1">
      <alignment horizontal="left" vertical="top" wrapText="1"/>
      <protection locked="0"/>
    </xf>
    <xf numFmtId="0" fontId="23" fillId="2" borderId="27" xfId="0" applyFont="1" applyFill="1" applyBorder="1" applyAlignment="1" applyProtection="1">
      <alignment horizontal="left" vertical="top" wrapText="1"/>
      <protection locked="0"/>
    </xf>
    <xf numFmtId="0" fontId="23" fillId="2" borderId="38" xfId="0" applyFont="1" applyFill="1" applyBorder="1" applyAlignment="1" applyProtection="1">
      <alignment horizontal="left" vertical="top" wrapText="1"/>
      <protection locked="0"/>
    </xf>
    <xf numFmtId="0" fontId="30" fillId="0" borderId="6"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3" borderId="42" xfId="0" applyFont="1" applyFill="1" applyBorder="1" applyAlignment="1" applyProtection="1">
      <alignment horizontal="center" vertical="center" wrapText="1"/>
      <protection locked="0"/>
    </xf>
    <xf numFmtId="0" fontId="1" fillId="3" borderId="43"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6" xfId="0" applyFont="1" applyBorder="1" applyAlignment="1" applyProtection="1">
      <alignment vertical="center" wrapText="1"/>
      <protection locked="0"/>
    </xf>
    <xf numFmtId="0" fontId="30" fillId="0" borderId="4" xfId="0" applyFont="1" applyBorder="1" applyAlignment="1" applyProtection="1">
      <alignment vertical="center" wrapText="1"/>
      <protection locked="0"/>
    </xf>
    <xf numFmtId="0" fontId="9" fillId="4" borderId="0" xfId="0" applyFont="1" applyFill="1" applyBorder="1" applyAlignment="1" applyProtection="1">
      <alignment horizontal="center" vertical="center"/>
      <protection locked="0"/>
    </xf>
    <xf numFmtId="0" fontId="30" fillId="0" borderId="23"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0" fillId="3" borderId="3" xfId="0" applyFont="1" applyFill="1" applyBorder="1" applyAlignment="1" applyProtection="1">
      <alignment horizontal="right" vertical="center" wrapText="1"/>
      <protection locked="0"/>
    </xf>
    <xf numFmtId="0" fontId="31" fillId="3" borderId="3" xfId="0" applyFont="1" applyFill="1" applyBorder="1" applyAlignment="1" applyProtection="1">
      <alignment horizontal="right" vertical="center" wrapText="1"/>
      <protection locked="0"/>
    </xf>
    <xf numFmtId="0" fontId="6" fillId="0" borderId="20" xfId="0" applyFont="1" applyFill="1" applyBorder="1" applyAlignment="1" applyProtection="1">
      <alignment horizontal="left" vertical="center" wrapText="1"/>
      <protection locked="0"/>
    </xf>
    <xf numFmtId="0" fontId="30" fillId="3" borderId="25" xfId="0" applyFont="1" applyFill="1" applyBorder="1" applyAlignment="1" applyProtection="1">
      <alignment horizontal="right" vertical="center" wrapText="1"/>
      <protection locked="0"/>
    </xf>
    <xf numFmtId="0" fontId="30" fillId="3" borderId="15" xfId="0" applyFont="1" applyFill="1" applyBorder="1" applyAlignment="1" applyProtection="1">
      <alignment horizontal="right" vertical="center" wrapText="1"/>
      <protection locked="0"/>
    </xf>
    <xf numFmtId="0" fontId="30" fillId="3" borderId="47" xfId="0" applyFont="1" applyFill="1" applyBorder="1" applyAlignment="1" applyProtection="1">
      <alignment horizontal="right" vertical="center" wrapText="1"/>
      <protection locked="0"/>
    </xf>
    <xf numFmtId="0" fontId="9" fillId="0" borderId="6"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center" vertical="center" wrapText="1"/>
      <protection locked="0"/>
    </xf>
    <xf numFmtId="0" fontId="30" fillId="3" borderId="14" xfId="0" applyFont="1" applyFill="1" applyBorder="1" applyAlignment="1" applyProtection="1">
      <alignment horizontal="right" vertical="center" wrapText="1"/>
      <protection locked="0"/>
    </xf>
    <xf numFmtId="0" fontId="30" fillId="0" borderId="8"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30" fillId="0" borderId="30" xfId="0" applyFont="1" applyBorder="1" applyAlignment="1" applyProtection="1">
      <alignment horizontal="center" vertical="center" wrapText="1"/>
      <protection locked="0"/>
    </xf>
    <xf numFmtId="0" fontId="30" fillId="0" borderId="39" xfId="0" applyFont="1" applyBorder="1" applyAlignment="1" applyProtection="1">
      <alignment horizontal="left" vertical="center" wrapText="1"/>
      <protection locked="0"/>
    </xf>
    <xf numFmtId="0" fontId="30" fillId="3" borderId="23" xfId="0" applyFont="1" applyFill="1" applyBorder="1" applyAlignment="1" applyProtection="1">
      <alignment horizontal="right" vertical="center" wrapText="1"/>
      <protection locked="0"/>
    </xf>
    <xf numFmtId="0" fontId="31" fillId="3" borderId="23" xfId="0" applyFont="1" applyFill="1" applyBorder="1" applyAlignment="1" applyProtection="1">
      <alignment horizontal="right" vertical="center" wrapText="1"/>
      <protection locked="0"/>
    </xf>
    <xf numFmtId="0" fontId="6" fillId="0" borderId="14"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30" fillId="0" borderId="2" xfId="0" applyFont="1" applyBorder="1" applyAlignment="1" applyProtection="1">
      <alignment horizontal="left" vertical="center" wrapText="1"/>
      <protection locked="0"/>
    </xf>
    <xf numFmtId="0" fontId="21" fillId="2" borderId="37" xfId="0" applyFont="1" applyFill="1" applyBorder="1" applyAlignment="1" applyProtection="1">
      <alignment horizontal="left" vertical="top" wrapText="1"/>
      <protection locked="0"/>
    </xf>
    <xf numFmtId="0" fontId="21" fillId="2" borderId="27" xfId="0" applyFont="1" applyFill="1" applyBorder="1" applyAlignment="1" applyProtection="1">
      <alignment horizontal="left" vertical="top" wrapText="1"/>
      <protection locked="0"/>
    </xf>
    <xf numFmtId="0" fontId="21" fillId="2" borderId="38" xfId="0" applyFont="1" applyFill="1" applyBorder="1" applyAlignment="1" applyProtection="1">
      <alignment horizontal="left" vertical="top"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0" fontId="30" fillId="3" borderId="23" xfId="0" applyFont="1" applyFill="1" applyBorder="1" applyAlignment="1" applyProtection="1">
      <alignment horizontal="center" vertical="center" wrapText="1"/>
      <protection locked="0"/>
    </xf>
    <xf numFmtId="0" fontId="31" fillId="3" borderId="23" xfId="0" applyFont="1" applyFill="1" applyBorder="1" applyAlignment="1" applyProtection="1">
      <alignment horizontal="center" vertical="center" wrapText="1"/>
      <protection locked="0"/>
    </xf>
    <xf numFmtId="44" fontId="33" fillId="5" borderId="4" xfId="1" applyFont="1" applyFill="1" applyBorder="1" applyAlignment="1" applyProtection="1">
      <alignment horizontal="center" vertical="center"/>
      <protection locked="0"/>
    </xf>
    <xf numFmtId="0" fontId="34" fillId="3" borderId="37" xfId="0" applyFont="1" applyFill="1" applyBorder="1" applyAlignment="1" applyProtection="1">
      <alignment horizontal="center" vertical="center" wrapText="1"/>
      <protection locked="0"/>
    </xf>
    <xf numFmtId="0" fontId="34" fillId="3" borderId="27"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30" fillId="3" borderId="7" xfId="0" applyFont="1" applyFill="1" applyBorder="1" applyAlignment="1" applyProtection="1">
      <alignment horizontal="right" vertical="center" wrapText="1"/>
      <protection locked="0"/>
    </xf>
    <xf numFmtId="0" fontId="30" fillId="3" borderId="1" xfId="0" applyFont="1" applyFill="1" applyBorder="1" applyAlignment="1" applyProtection="1">
      <alignment horizontal="right" vertical="center" wrapText="1"/>
      <protection locked="0"/>
    </xf>
    <xf numFmtId="44" fontId="1" fillId="0" borderId="53" xfId="1" applyNumberFormat="1" applyFont="1" applyFill="1" applyBorder="1" applyAlignment="1" applyProtection="1">
      <alignment horizontal="center" vertical="center" wrapText="1"/>
    </xf>
    <xf numFmtId="44" fontId="1" fillId="0" borderId="44" xfId="1" applyNumberFormat="1"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 xfId="0" applyFont="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0" fontId="6" fillId="0" borderId="10"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30" fillId="3" borderId="12" xfId="0" applyFont="1" applyFill="1" applyBorder="1" applyAlignment="1" applyProtection="1">
      <alignment horizontal="right" vertical="center" wrapText="1"/>
      <protection locked="0"/>
    </xf>
    <xf numFmtId="0" fontId="30" fillId="3" borderId="20" xfId="0" applyFont="1" applyFill="1" applyBorder="1" applyAlignment="1" applyProtection="1">
      <alignment horizontal="right" vertical="center" wrapText="1"/>
      <protection locked="0"/>
    </xf>
    <xf numFmtId="0" fontId="30" fillId="3" borderId="4" xfId="0" applyFont="1" applyFill="1" applyBorder="1" applyAlignment="1" applyProtection="1">
      <alignment horizontal="right" vertical="center" wrapText="1"/>
      <protection locked="0"/>
    </xf>
    <xf numFmtId="0" fontId="3" fillId="0" borderId="7"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0" fillId="0" borderId="19" xfId="0" applyFont="1" applyBorder="1" applyAlignment="1" applyProtection="1">
      <alignment horizontal="left" wrapText="1"/>
      <protection locked="0"/>
    </xf>
    <xf numFmtId="0" fontId="30" fillId="0" borderId="3" xfId="0" applyFont="1" applyBorder="1" applyAlignment="1" applyProtection="1">
      <alignment horizontal="left" wrapText="1"/>
      <protection locked="0"/>
    </xf>
    <xf numFmtId="0" fontId="30" fillId="0" borderId="48" xfId="0" applyFont="1" applyBorder="1" applyAlignment="1" applyProtection="1">
      <alignment horizontal="left" wrapText="1"/>
      <protection locked="0"/>
    </xf>
    <xf numFmtId="0" fontId="3" fillId="0" borderId="7"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wrapText="1"/>
      <protection locked="0"/>
    </xf>
    <xf numFmtId="0" fontId="17" fillId="0" borderId="11" xfId="0" applyFont="1" applyFill="1" applyBorder="1" applyAlignment="1" applyProtection="1">
      <alignment horizontal="left" wrapText="1"/>
      <protection locked="0"/>
    </xf>
    <xf numFmtId="0" fontId="30" fillId="0" borderId="5" xfId="0" applyFont="1" applyFill="1" applyBorder="1" applyAlignment="1" applyProtection="1">
      <alignment horizontal="left" wrapText="1"/>
      <protection locked="0"/>
    </xf>
    <xf numFmtId="0" fontId="30" fillId="0" borderId="36" xfId="0" applyFont="1" applyFill="1" applyBorder="1" applyAlignment="1" applyProtection="1">
      <alignment horizontal="left" wrapText="1"/>
      <protection locked="0"/>
    </xf>
    <xf numFmtId="44" fontId="30" fillId="3" borderId="39" xfId="1" applyFont="1" applyFill="1" applyBorder="1" applyAlignment="1" applyProtection="1">
      <alignment horizontal="center" vertical="center" wrapText="1"/>
    </xf>
    <xf numFmtId="44" fontId="30" fillId="3" borderId="41" xfId="1" applyFont="1" applyFill="1" applyBorder="1" applyAlignment="1" applyProtection="1">
      <alignment horizontal="center" vertical="center" wrapText="1"/>
    </xf>
    <xf numFmtId="44" fontId="30" fillId="3" borderId="14" xfId="1" applyFont="1" applyFill="1" applyBorder="1" applyAlignment="1" applyProtection="1">
      <alignment horizontal="center" vertical="center" wrapText="1"/>
    </xf>
    <xf numFmtId="44" fontId="30" fillId="3" borderId="16" xfId="1" applyFont="1" applyFill="1" applyBorder="1" applyAlignment="1" applyProtection="1">
      <alignment horizontal="center" vertical="center" wrapText="1"/>
    </xf>
    <xf numFmtId="0" fontId="30" fillId="0" borderId="1" xfId="0" applyFont="1" applyFill="1" applyBorder="1" applyAlignment="1" applyProtection="1">
      <alignment horizontal="left" wrapText="1"/>
      <protection locked="0"/>
    </xf>
    <xf numFmtId="0" fontId="30" fillId="0" borderId="11" xfId="0" applyFont="1" applyFill="1" applyBorder="1" applyAlignment="1" applyProtection="1">
      <alignment horizontal="left" wrapText="1"/>
      <protection locked="0"/>
    </xf>
    <xf numFmtId="0" fontId="6" fillId="0" borderId="1" xfId="0" applyFont="1" applyFill="1" applyBorder="1" applyAlignment="1" applyProtection="1">
      <alignment horizontal="center" vertical="center" wrapText="1"/>
      <protection locked="0"/>
    </xf>
    <xf numFmtId="0" fontId="1" fillId="3" borderId="37" xfId="0" applyFont="1" applyFill="1" applyBorder="1" applyAlignment="1" applyProtection="1">
      <alignment horizontal="right" vertical="center" wrapText="1"/>
      <protection locked="0"/>
    </xf>
    <xf numFmtId="0" fontId="1" fillId="3" borderId="27" xfId="0" applyFont="1" applyFill="1" applyBorder="1" applyAlignment="1" applyProtection="1">
      <alignment horizontal="right" vertical="center" wrapText="1"/>
      <protection locked="0"/>
    </xf>
    <xf numFmtId="0" fontId="1" fillId="3" borderId="50" xfId="0" applyFont="1" applyFill="1" applyBorder="1" applyAlignment="1" applyProtection="1">
      <alignment horizontal="right" vertical="center" wrapText="1"/>
      <protection locked="0"/>
    </xf>
    <xf numFmtId="0" fontId="13" fillId="0" borderId="6"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2" fillId="2" borderId="37"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12" fillId="3" borderId="26"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34" xfId="0" applyFont="1" applyFill="1" applyBorder="1" applyAlignment="1" applyProtection="1">
      <alignment horizontal="left" vertical="center" wrapText="1"/>
      <protection locked="0"/>
    </xf>
    <xf numFmtId="0" fontId="23" fillId="3" borderId="26" xfId="0" applyFont="1" applyFill="1" applyBorder="1" applyAlignment="1" applyProtection="1">
      <alignment horizontal="center" vertical="top" wrapText="1"/>
      <protection locked="0"/>
    </xf>
    <xf numFmtId="0" fontId="23" fillId="3" borderId="0" xfId="0" applyFont="1" applyFill="1" applyBorder="1" applyAlignment="1" applyProtection="1">
      <alignment horizontal="center" vertical="top" wrapText="1"/>
      <protection locked="0"/>
    </xf>
    <xf numFmtId="0" fontId="23" fillId="3" borderId="34" xfId="0"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vertical="center" wrapText="1"/>
      <protection locked="0"/>
    </xf>
    <xf numFmtId="0" fontId="23" fillId="2" borderId="42" xfId="0" applyFont="1" applyFill="1" applyBorder="1" applyAlignment="1" applyProtection="1">
      <alignment horizontal="left" vertical="top" wrapText="1"/>
      <protection locked="0"/>
    </xf>
    <xf numFmtId="0" fontId="23" fillId="2" borderId="43" xfId="0" applyFont="1" applyFill="1" applyBorder="1" applyAlignment="1" applyProtection="1">
      <alignment horizontal="left" vertical="top" wrapText="1"/>
      <protection locked="0"/>
    </xf>
    <xf numFmtId="0" fontId="23" fillId="2" borderId="44"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6" xfId="0" applyFont="1" applyFill="1" applyBorder="1" applyAlignment="1" applyProtection="1">
      <alignment vertical="center" wrapText="1"/>
      <protection locked="0"/>
    </xf>
    <xf numFmtId="0" fontId="6" fillId="0" borderId="4" xfId="0" applyFont="1" applyFill="1" applyBorder="1" applyAlignment="1" applyProtection="1">
      <alignment vertical="center" wrapText="1"/>
      <protection locked="0"/>
    </xf>
    <xf numFmtId="0" fontId="13" fillId="0" borderId="23"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30" fillId="0" borderId="21" xfId="0" applyFont="1" applyBorder="1" applyAlignment="1" applyProtection="1">
      <alignment horizontal="left" wrapText="1"/>
      <protection locked="0"/>
    </xf>
    <xf numFmtId="0" fontId="30" fillId="0" borderId="0" xfId="0" applyFont="1" applyBorder="1" applyAlignment="1" applyProtection="1">
      <alignment horizontal="left" wrapText="1"/>
      <protection locked="0"/>
    </xf>
    <xf numFmtId="0" fontId="30" fillId="0" borderId="34" xfId="0" applyFont="1" applyBorder="1" applyAlignment="1" applyProtection="1">
      <alignment horizontal="left" wrapText="1"/>
      <protection locked="0"/>
    </xf>
    <xf numFmtId="44" fontId="30" fillId="3" borderId="2" xfId="1" applyFont="1" applyFill="1" applyBorder="1" applyAlignment="1" applyProtection="1">
      <alignment horizontal="center" vertical="center" wrapText="1"/>
    </xf>
    <xf numFmtId="0" fontId="30" fillId="0" borderId="31" xfId="0" applyFont="1" applyBorder="1" applyAlignment="1" applyProtection="1">
      <alignment horizontal="left" wrapText="1"/>
      <protection locked="0"/>
    </xf>
    <xf numFmtId="0" fontId="6" fillId="0" borderId="21"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37" fontId="6" fillId="0" borderId="1" xfId="1" applyNumberFormat="1" applyFont="1" applyFill="1" applyBorder="1" applyAlignment="1" applyProtection="1">
      <alignment horizontal="center" vertical="top" wrapText="1"/>
    </xf>
    <xf numFmtId="37" fontId="6" fillId="0" borderId="11" xfId="1" applyNumberFormat="1" applyFont="1" applyFill="1" applyBorder="1" applyAlignment="1" applyProtection="1">
      <alignment horizontal="center" vertical="top" wrapText="1"/>
    </xf>
    <xf numFmtId="0" fontId="12" fillId="3" borderId="17" xfId="0" applyFont="1" applyFill="1" applyBorder="1" applyAlignment="1" applyProtection="1">
      <alignment horizontal="left" vertical="center" wrapText="1"/>
      <protection locked="0"/>
    </xf>
    <xf numFmtId="0" fontId="12" fillId="3" borderId="29" xfId="0" applyFont="1" applyFill="1" applyBorder="1" applyAlignment="1" applyProtection="1">
      <alignment horizontal="left" vertical="center" wrapText="1"/>
      <protection locked="0"/>
    </xf>
    <xf numFmtId="0" fontId="12" fillId="3" borderId="33" xfId="0" applyFont="1" applyFill="1" applyBorder="1" applyAlignment="1" applyProtection="1">
      <alignment horizontal="left" vertical="center" wrapText="1"/>
      <protection locked="0"/>
    </xf>
    <xf numFmtId="0" fontId="23" fillId="3" borderId="7" xfId="0" applyFont="1" applyFill="1" applyBorder="1" applyAlignment="1" applyProtection="1">
      <alignment horizontal="center" vertical="top" wrapText="1"/>
      <protection locked="0"/>
    </xf>
    <xf numFmtId="0" fontId="23" fillId="3" borderId="1" xfId="0" applyFont="1" applyFill="1" applyBorder="1" applyAlignment="1" applyProtection="1">
      <alignment horizontal="center" vertical="top" wrapText="1"/>
      <protection locked="0"/>
    </xf>
    <xf numFmtId="0" fontId="23" fillId="3" borderId="11" xfId="0" applyFont="1" applyFill="1" applyBorder="1" applyAlignment="1" applyProtection="1">
      <alignment horizontal="center" vertical="top" wrapText="1"/>
      <protection locked="0"/>
    </xf>
    <xf numFmtId="44" fontId="32" fillId="3" borderId="14" xfId="1" applyFont="1" applyFill="1" applyBorder="1" applyAlignment="1" applyProtection="1">
      <alignment horizontal="center" vertical="center" wrapText="1"/>
    </xf>
    <xf numFmtId="44" fontId="32" fillId="3" borderId="16" xfId="1" applyFont="1" applyFill="1" applyBorder="1" applyAlignment="1" applyProtection="1">
      <alignment horizontal="center" vertical="center" wrapText="1"/>
    </xf>
    <xf numFmtId="0" fontId="13"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6" fillId="0" borderId="20" xfId="0" applyFont="1" applyFill="1" applyBorder="1" applyAlignment="1" applyProtection="1">
      <alignment horizontal="left" wrapText="1"/>
      <protection locked="0"/>
    </xf>
    <xf numFmtId="0" fontId="17" fillId="0" borderId="20" xfId="0" applyFont="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9" fontId="33" fillId="5" borderId="6" xfId="2" applyFont="1" applyFill="1" applyBorder="1" applyAlignment="1" applyProtection="1">
      <alignment horizontal="center" vertical="center"/>
      <protection locked="0"/>
    </xf>
    <xf numFmtId="9" fontId="33" fillId="5" borderId="20" xfId="2" applyFont="1" applyFill="1" applyBorder="1" applyAlignment="1" applyProtection="1">
      <alignment horizontal="center" vertical="center"/>
      <protection locked="0"/>
    </xf>
    <xf numFmtId="9" fontId="33" fillId="5" borderId="54" xfId="2" applyFont="1" applyFill="1" applyBorder="1" applyAlignment="1" applyProtection="1">
      <alignment horizontal="center" vertical="center"/>
      <protection locked="0"/>
    </xf>
  </cellXfs>
  <cellStyles count="4">
    <cellStyle name="Currency" xfId="1" builtinId="4"/>
    <cellStyle name="Normal" xfId="0" builtinId="0"/>
    <cellStyle name="Note" xfId="3" builtinId="10"/>
    <cellStyle name="Percent" xfId="2" builtinId="5"/>
  </cellStyles>
  <dxfs count="0"/>
  <tableStyles count="0" defaultTableStyle="TableStyleMedium2" defaultPivotStyle="PivotStyleLight16"/>
  <colors>
    <mruColors>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F7" lockText="1" noThreeD="1"/>
</file>

<file path=xl/ctrlProps/ctrlProp2.xml><?xml version="1.0" encoding="utf-8"?>
<formControlPr xmlns="http://schemas.microsoft.com/office/spreadsheetml/2009/9/main" objectType="CheckBox" fmlaLink="F11"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F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1266825</xdr:colOff>
          <xdr:row>6</xdr:row>
          <xdr:rowOff>28575</xdr:rowOff>
        </xdr:from>
        <xdr:to>
          <xdr:col>6</xdr:col>
          <xdr:colOff>19050</xdr:colOff>
          <xdr:row>6</xdr:row>
          <xdr:rowOff>161925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10</xdr:row>
          <xdr:rowOff>28575</xdr:rowOff>
        </xdr:from>
        <xdr:to>
          <xdr:col>6</xdr:col>
          <xdr:colOff>19050</xdr:colOff>
          <xdr:row>10</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xdr:row>
          <xdr:rowOff>0</xdr:rowOff>
        </xdr:from>
        <xdr:to>
          <xdr:col>6</xdr:col>
          <xdr:colOff>285750</xdr:colOff>
          <xdr:row>3</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28575</xdr:rowOff>
        </xdr:from>
        <xdr:to>
          <xdr:col>6</xdr:col>
          <xdr:colOff>19050</xdr:colOff>
          <xdr:row>8</xdr:row>
          <xdr:rowOff>161925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D4" sqref="D4"/>
    </sheetView>
  </sheetViews>
  <sheetFormatPr defaultRowHeight="15" x14ac:dyDescent="0.25"/>
  <cols>
    <col min="1" max="1" width="7.85546875" customWidth="1"/>
    <col min="2" max="2" width="22.28515625" customWidth="1"/>
    <col min="3" max="3" width="43.7109375" customWidth="1"/>
    <col min="4" max="4" width="35.7109375" style="126" customWidth="1"/>
  </cols>
  <sheetData>
    <row r="1" spans="1:4" ht="20.25" x14ac:dyDescent="0.25">
      <c r="A1" s="150" t="s">
        <v>231</v>
      </c>
      <c r="B1" s="151"/>
      <c r="C1" s="151"/>
      <c r="D1" s="152"/>
    </row>
    <row r="2" spans="1:4" ht="20.25" x14ac:dyDescent="0.25">
      <c r="A2" s="153" t="s">
        <v>304</v>
      </c>
      <c r="B2" s="154"/>
      <c r="C2" s="154"/>
      <c r="D2" s="155"/>
    </row>
    <row r="3" spans="1:4" ht="20.25" x14ac:dyDescent="0.25">
      <c r="A3" s="158" t="s">
        <v>296</v>
      </c>
      <c r="B3" s="159"/>
      <c r="C3" s="159"/>
      <c r="D3" s="132" t="s">
        <v>297</v>
      </c>
    </row>
    <row r="4" spans="1:4" s="131" customFormat="1" ht="40.5" customHeight="1" x14ac:dyDescent="0.3">
      <c r="A4" s="156" t="s">
        <v>299</v>
      </c>
      <c r="B4" s="157"/>
      <c r="C4" s="157"/>
      <c r="D4" s="133"/>
    </row>
    <row r="5" spans="1:4" s="131" customFormat="1" ht="34.5" customHeight="1" x14ac:dyDescent="0.3">
      <c r="A5" s="156" t="s">
        <v>295</v>
      </c>
      <c r="B5" s="157"/>
      <c r="C5" s="157"/>
      <c r="D5" s="133">
        <f>'Section 2- Ad Hoc '!H62</f>
        <v>1000</v>
      </c>
    </row>
    <row r="6" spans="1:4" s="131" customFormat="1" ht="21" thickBot="1" x14ac:dyDescent="0.35">
      <c r="A6" s="148" t="s">
        <v>298</v>
      </c>
      <c r="B6" s="149"/>
      <c r="C6" s="149"/>
      <c r="D6" s="136">
        <f>SUM(D4:D5)</f>
        <v>1000</v>
      </c>
    </row>
    <row r="7" spans="1:4" s="131" customFormat="1" ht="20.25" x14ac:dyDescent="0.3">
      <c r="A7" s="134"/>
      <c r="B7" s="134"/>
      <c r="C7" s="134"/>
      <c r="D7" s="135"/>
    </row>
    <row r="8" spans="1:4" s="131" customFormat="1" ht="21" thickBot="1" x14ac:dyDescent="0.35">
      <c r="A8" s="134"/>
      <c r="B8" s="134"/>
      <c r="C8" s="134"/>
      <c r="D8" s="135"/>
    </row>
    <row r="9" spans="1:4" s="131" customFormat="1" ht="21" thickBot="1" x14ac:dyDescent="0.35">
      <c r="A9" s="146" t="s">
        <v>303</v>
      </c>
      <c r="B9" s="147"/>
      <c r="C9" s="147"/>
      <c r="D9" s="137">
        <f>SUM(D4:D5)*3</f>
        <v>3000</v>
      </c>
    </row>
    <row r="10" spans="1:4" s="131" customFormat="1" ht="20.25" x14ac:dyDescent="0.3">
      <c r="D10" s="130"/>
    </row>
    <row r="11" spans="1:4" s="131" customFormat="1" ht="20.25" x14ac:dyDescent="0.3">
      <c r="D11" s="130"/>
    </row>
  </sheetData>
  <mergeCells count="7">
    <mergeCell ref="A9:C9"/>
    <mergeCell ref="A6:C6"/>
    <mergeCell ref="A1:D1"/>
    <mergeCell ref="A2:D2"/>
    <mergeCell ref="A4:C4"/>
    <mergeCell ref="A5:C5"/>
    <mergeCell ref="A3:C3"/>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5"/>
  <sheetViews>
    <sheetView topLeftCell="A157" zoomScale="130" zoomScaleNormal="130" zoomScaleSheetLayoutView="120" workbookViewId="0">
      <selection activeCell="A2" sqref="A2:D2"/>
    </sheetView>
  </sheetViews>
  <sheetFormatPr defaultColWidth="8.85546875" defaultRowHeight="15" x14ac:dyDescent="0.25"/>
  <cols>
    <col min="1" max="1" width="7.85546875" style="2" customWidth="1"/>
    <col min="2" max="2" width="22.28515625" style="2" customWidth="1"/>
    <col min="3" max="3" width="26.85546875" style="2" customWidth="1"/>
    <col min="4" max="4" width="20.42578125" style="2" customWidth="1"/>
    <col min="5" max="5" width="18.28515625" style="2" customWidth="1"/>
    <col min="6" max="6" width="24.28515625" style="2" customWidth="1"/>
    <col min="7" max="7" width="23.5703125" style="2" customWidth="1"/>
    <col min="8" max="8" width="20.28515625" style="2" customWidth="1"/>
    <col min="9" max="9" width="8.85546875" style="2" customWidth="1"/>
    <col min="10" max="16384" width="8.85546875" style="2"/>
  </cols>
  <sheetData>
    <row r="1" spans="1:8" ht="24.75" customHeight="1" x14ac:dyDescent="0.25">
      <c r="A1" s="150" t="s">
        <v>231</v>
      </c>
      <c r="B1" s="151"/>
      <c r="C1" s="151"/>
      <c r="D1" s="151"/>
      <c r="E1" s="165" t="s">
        <v>230</v>
      </c>
      <c r="F1" s="166"/>
      <c r="G1" s="167"/>
    </row>
    <row r="2" spans="1:8" ht="37.5" customHeight="1" thickBot="1" x14ac:dyDescent="0.3">
      <c r="A2" s="171" t="s">
        <v>304</v>
      </c>
      <c r="B2" s="172"/>
      <c r="C2" s="172"/>
      <c r="D2" s="172"/>
      <c r="E2" s="168"/>
      <c r="F2" s="169"/>
      <c r="G2" s="170"/>
    </row>
    <row r="3" spans="1:8" ht="19.5" thickBot="1" x14ac:dyDescent="0.3">
      <c r="A3" s="176" t="s">
        <v>227</v>
      </c>
      <c r="B3" s="177"/>
      <c r="C3" s="177"/>
      <c r="D3" s="177"/>
      <c r="E3" s="177"/>
      <c r="F3" s="177"/>
      <c r="G3" s="178"/>
    </row>
    <row r="4" spans="1:8" ht="15.6" customHeight="1" thickBot="1" x14ac:dyDescent="0.3">
      <c r="A4" s="187" t="s">
        <v>113</v>
      </c>
      <c r="B4" s="188"/>
      <c r="C4" s="188"/>
      <c r="D4" s="188"/>
      <c r="E4" s="188"/>
      <c r="F4" s="188"/>
      <c r="G4" s="189"/>
      <c r="H4" s="13"/>
    </row>
    <row r="5" spans="1:8" ht="37.9" customHeight="1" thickBot="1" x14ac:dyDescent="0.3">
      <c r="A5" s="223" t="s">
        <v>289</v>
      </c>
      <c r="B5" s="224"/>
      <c r="C5" s="224"/>
      <c r="D5" s="224"/>
      <c r="E5" s="224"/>
      <c r="F5" s="224"/>
      <c r="G5" s="225"/>
      <c r="H5" s="14"/>
    </row>
    <row r="6" spans="1:8" x14ac:dyDescent="0.25">
      <c r="A6" s="15"/>
      <c r="B6" s="226" t="s">
        <v>7</v>
      </c>
      <c r="C6" s="227"/>
      <c r="D6" s="61" t="s">
        <v>8</v>
      </c>
      <c r="E6" s="17"/>
      <c r="F6" s="17"/>
      <c r="G6" s="18"/>
      <c r="H6" s="19"/>
    </row>
    <row r="7" spans="1:8" ht="24.75" customHeight="1" x14ac:dyDescent="0.25">
      <c r="A7" s="20"/>
      <c r="B7" s="228" t="s">
        <v>9</v>
      </c>
      <c r="C7" s="228"/>
      <c r="D7" s="65">
        <v>34</v>
      </c>
      <c r="E7" s="21"/>
      <c r="F7" s="21"/>
      <c r="G7" s="22"/>
      <c r="H7" s="23"/>
    </row>
    <row r="8" spans="1:8" ht="15.75" thickBot="1" x14ac:dyDescent="0.3">
      <c r="A8" s="48"/>
      <c r="B8" s="229" t="s">
        <v>123</v>
      </c>
      <c r="C8" s="230"/>
      <c r="D8" s="230"/>
      <c r="E8" s="231"/>
      <c r="F8" s="231"/>
      <c r="G8" s="232"/>
      <c r="H8" s="23"/>
    </row>
    <row r="9" spans="1:8" ht="27.75" customHeight="1" x14ac:dyDescent="0.25">
      <c r="A9" s="49" t="s">
        <v>13</v>
      </c>
      <c r="B9" s="217" t="s">
        <v>92</v>
      </c>
      <c r="C9" s="218"/>
      <c r="D9" s="62" t="s">
        <v>48</v>
      </c>
      <c r="E9" s="62" t="s">
        <v>103</v>
      </c>
      <c r="F9" s="63" t="s">
        <v>60</v>
      </c>
      <c r="G9" s="64" t="s">
        <v>49</v>
      </c>
      <c r="H9" s="23"/>
    </row>
    <row r="10" spans="1:8" x14ac:dyDescent="0.25">
      <c r="A10" s="26" t="s">
        <v>61</v>
      </c>
      <c r="B10" s="239" t="s">
        <v>10</v>
      </c>
      <c r="C10" s="239"/>
      <c r="D10" s="50">
        <v>4</v>
      </c>
      <c r="E10" s="65">
        <v>5990</v>
      </c>
      <c r="F10" s="116"/>
      <c r="G10" s="66">
        <f>IF(ISERROR(D10*F10),"This cell will autopopulate.",(D10*F10))</f>
        <v>0</v>
      </c>
      <c r="H10" s="23"/>
    </row>
    <row r="11" spans="1:8" x14ac:dyDescent="0.25">
      <c r="A11" s="26" t="s">
        <v>62</v>
      </c>
      <c r="B11" s="239" t="s">
        <v>11</v>
      </c>
      <c r="C11" s="239"/>
      <c r="D11" s="50">
        <v>4</v>
      </c>
      <c r="E11" s="65">
        <v>11481</v>
      </c>
      <c r="F11" s="116"/>
      <c r="G11" s="66">
        <f>IF(ISERROR(D11*F11),"This cell will autopopulate.",(D11*F11))</f>
        <v>0</v>
      </c>
      <c r="H11" s="23"/>
    </row>
    <row r="12" spans="1:8" ht="15.75" thickBot="1" x14ac:dyDescent="0.3">
      <c r="A12" s="27"/>
      <c r="B12" s="219"/>
      <c r="C12" s="219"/>
      <c r="D12" s="211" t="s">
        <v>12</v>
      </c>
      <c r="E12" s="211"/>
      <c r="F12" s="211"/>
      <c r="G12" s="121" t="str">
        <f>IF(SUM(G10:G11)=0,"cell will autopopulate.",SUM(G10:G11))</f>
        <v>cell will autopopulate.</v>
      </c>
      <c r="H12" s="23"/>
    </row>
    <row r="13" spans="1:8" ht="15.75" thickBot="1" x14ac:dyDescent="0.3">
      <c r="A13" s="28"/>
      <c r="B13" s="29"/>
      <c r="C13" s="29"/>
      <c r="D13" s="29"/>
      <c r="E13" s="29"/>
      <c r="F13" s="29"/>
      <c r="G13" s="29"/>
      <c r="H13" s="23"/>
    </row>
    <row r="14" spans="1:8" x14ac:dyDescent="0.25">
      <c r="A14" s="30"/>
      <c r="B14" s="226" t="s">
        <v>7</v>
      </c>
      <c r="C14" s="227"/>
      <c r="D14" s="16" t="s">
        <v>8</v>
      </c>
      <c r="E14" s="17"/>
      <c r="F14" s="17"/>
      <c r="G14" s="18"/>
      <c r="H14" s="23"/>
    </row>
    <row r="15" spans="1:8" ht="27" customHeight="1" x14ac:dyDescent="0.25">
      <c r="A15" s="20"/>
      <c r="B15" s="228" t="s">
        <v>14</v>
      </c>
      <c r="C15" s="228"/>
      <c r="D15" s="1">
        <v>38</v>
      </c>
      <c r="E15" s="21"/>
      <c r="F15" s="21"/>
      <c r="G15" s="31"/>
      <c r="H15" s="23"/>
    </row>
    <row r="16" spans="1:8" ht="15.75" thickBot="1" x14ac:dyDescent="0.3">
      <c r="A16" s="48"/>
      <c r="B16" s="229" t="s">
        <v>124</v>
      </c>
      <c r="C16" s="230"/>
      <c r="D16" s="230"/>
      <c r="E16" s="231"/>
      <c r="F16" s="231"/>
      <c r="G16" s="232"/>
      <c r="H16" s="23"/>
    </row>
    <row r="17" spans="1:8" ht="25.5" x14ac:dyDescent="0.25">
      <c r="A17" s="25" t="s">
        <v>13</v>
      </c>
      <c r="B17" s="217" t="s">
        <v>92</v>
      </c>
      <c r="C17" s="218"/>
      <c r="D17" s="62" t="s">
        <v>48</v>
      </c>
      <c r="E17" s="62" t="s">
        <v>103</v>
      </c>
      <c r="F17" s="63" t="s">
        <v>60</v>
      </c>
      <c r="G17" s="64" t="s">
        <v>49</v>
      </c>
      <c r="H17" s="23"/>
    </row>
    <row r="18" spans="1:8" x14ac:dyDescent="0.25">
      <c r="A18" s="26" t="s">
        <v>63</v>
      </c>
      <c r="B18" s="214" t="s">
        <v>15</v>
      </c>
      <c r="C18" s="214"/>
      <c r="D18" s="50">
        <v>4</v>
      </c>
      <c r="E18" s="65">
        <v>13253</v>
      </c>
      <c r="F18" s="116"/>
      <c r="G18" s="66">
        <f>IF(ISERROR(D18*F18),"This cell will autopopulate.",(D18*F18))</f>
        <v>0</v>
      </c>
      <c r="H18" s="23"/>
    </row>
    <row r="19" spans="1:8" x14ac:dyDescent="0.25">
      <c r="A19" s="26" t="s">
        <v>64</v>
      </c>
      <c r="B19" s="214" t="s">
        <v>102</v>
      </c>
      <c r="C19" s="214"/>
      <c r="D19" s="50">
        <v>4</v>
      </c>
      <c r="E19" s="65">
        <v>4530</v>
      </c>
      <c r="F19" s="116"/>
      <c r="G19" s="66">
        <f>IF(ISERROR(D19*F19),"This cell will autopopulate.",(D19*F19))</f>
        <v>0</v>
      </c>
      <c r="H19" s="23"/>
    </row>
    <row r="20" spans="1:8" x14ac:dyDescent="0.25">
      <c r="A20" s="26" t="s">
        <v>65</v>
      </c>
      <c r="B20" s="214" t="s">
        <v>155</v>
      </c>
      <c r="C20" s="214"/>
      <c r="D20" s="50">
        <v>4</v>
      </c>
      <c r="E20" s="65">
        <v>7500</v>
      </c>
      <c r="F20" s="116"/>
      <c r="G20" s="66">
        <f>IF(ISERROR(D20*F20),"This cell will autopopulate.",(D20*F20))</f>
        <v>0</v>
      </c>
      <c r="H20" s="23"/>
    </row>
    <row r="21" spans="1:8" ht="15.75" thickBot="1" x14ac:dyDescent="0.3">
      <c r="A21" s="27"/>
      <c r="B21" s="219"/>
      <c r="C21" s="219"/>
      <c r="D21" s="211" t="s">
        <v>12</v>
      </c>
      <c r="E21" s="211"/>
      <c r="F21" s="211"/>
      <c r="G21" s="121" t="str">
        <f>IF(SUM(G18:G20)=0,"cell will autopopulate.",SUM(G18:G20))</f>
        <v>cell will autopopulate.</v>
      </c>
      <c r="H21" s="23"/>
    </row>
    <row r="22" spans="1:8" ht="15.75" thickBot="1" x14ac:dyDescent="0.3">
      <c r="A22" s="28"/>
      <c r="B22" s="32"/>
      <c r="C22" s="32"/>
      <c r="D22" s="32"/>
      <c r="E22" s="32"/>
      <c r="F22" s="32"/>
      <c r="G22" s="33"/>
      <c r="H22" s="34"/>
    </row>
    <row r="23" spans="1:8" x14ac:dyDescent="0.25">
      <c r="A23" s="30"/>
      <c r="B23" s="212" t="s">
        <v>7</v>
      </c>
      <c r="C23" s="213"/>
      <c r="D23" s="67" t="s">
        <v>8</v>
      </c>
      <c r="E23" s="68"/>
      <c r="F23" s="68"/>
      <c r="G23" s="69"/>
      <c r="H23" s="23"/>
    </row>
    <row r="24" spans="1:8" ht="24.75" customHeight="1" x14ac:dyDescent="0.25">
      <c r="A24" s="20"/>
      <c r="B24" s="193" t="s">
        <v>162</v>
      </c>
      <c r="C24" s="193"/>
      <c r="D24" s="70">
        <v>18</v>
      </c>
      <c r="E24" s="71"/>
      <c r="F24" s="71"/>
      <c r="G24" s="72"/>
      <c r="H24" s="23"/>
    </row>
    <row r="25" spans="1:8" ht="15.75" thickBot="1" x14ac:dyDescent="0.3">
      <c r="A25" s="48"/>
      <c r="B25" s="222" t="s">
        <v>125</v>
      </c>
      <c r="C25" s="199"/>
      <c r="D25" s="199"/>
      <c r="E25" s="200"/>
      <c r="F25" s="200"/>
      <c r="G25" s="201"/>
      <c r="H25" s="23"/>
    </row>
    <row r="26" spans="1:8" ht="25.5" x14ac:dyDescent="0.25">
      <c r="A26" s="25" t="s">
        <v>13</v>
      </c>
      <c r="B26" s="217" t="s">
        <v>92</v>
      </c>
      <c r="C26" s="218"/>
      <c r="D26" s="62" t="s">
        <v>48</v>
      </c>
      <c r="E26" s="62" t="s">
        <v>103</v>
      </c>
      <c r="F26" s="63" t="s">
        <v>60</v>
      </c>
      <c r="G26" s="64" t="s">
        <v>49</v>
      </c>
      <c r="H26" s="23"/>
    </row>
    <row r="27" spans="1:8" x14ac:dyDescent="0.25">
      <c r="A27" s="26" t="s">
        <v>66</v>
      </c>
      <c r="B27" s="233" t="s">
        <v>16</v>
      </c>
      <c r="C27" s="233"/>
      <c r="D27" s="50">
        <v>4</v>
      </c>
      <c r="E27" s="65">
        <v>9336</v>
      </c>
      <c r="F27" s="116"/>
      <c r="G27" s="66">
        <f>IF(ISERROR(D27*F27),"This cell will autopopulate.",(D27*F27))</f>
        <v>0</v>
      </c>
      <c r="H27" s="23"/>
    </row>
    <row r="28" spans="1:8" ht="15.75" thickBot="1" x14ac:dyDescent="0.3">
      <c r="A28" s="27"/>
      <c r="B28" s="219"/>
      <c r="C28" s="219"/>
      <c r="D28" s="211" t="s">
        <v>12</v>
      </c>
      <c r="E28" s="211"/>
      <c r="F28" s="211"/>
      <c r="G28" s="121" t="str">
        <f>IF(SUM(G27:G27)=0,"cell will autopopulate.",SUM(G27:G27))</f>
        <v>cell will autopopulate.</v>
      </c>
      <c r="H28" s="23"/>
    </row>
    <row r="29" spans="1:8" ht="15.75" thickBot="1" x14ac:dyDescent="0.3">
      <c r="A29" s="28"/>
      <c r="B29" s="32"/>
      <c r="C29" s="32"/>
      <c r="D29" s="32"/>
      <c r="E29" s="32"/>
      <c r="F29" s="32"/>
      <c r="G29" s="33"/>
      <c r="H29" s="34"/>
    </row>
    <row r="30" spans="1:8" x14ac:dyDescent="0.25">
      <c r="A30" s="30"/>
      <c r="B30" s="212" t="s">
        <v>7</v>
      </c>
      <c r="C30" s="213"/>
      <c r="D30" s="142" t="s">
        <v>8</v>
      </c>
      <c r="E30" s="68"/>
      <c r="F30" s="68"/>
      <c r="G30" s="69"/>
      <c r="H30" s="23"/>
    </row>
    <row r="31" spans="1:8" ht="23.25" customHeight="1" x14ac:dyDescent="0.25">
      <c r="A31" s="26"/>
      <c r="B31" s="193" t="s">
        <v>17</v>
      </c>
      <c r="C31" s="193"/>
      <c r="D31" s="70">
        <v>39</v>
      </c>
      <c r="E31" s="71"/>
      <c r="F31" s="71"/>
      <c r="G31" s="72"/>
      <c r="H31" s="23"/>
    </row>
    <row r="32" spans="1:8" ht="15.75" thickBot="1" x14ac:dyDescent="0.3">
      <c r="A32" s="46"/>
      <c r="B32" s="222" t="s">
        <v>126</v>
      </c>
      <c r="C32" s="199"/>
      <c r="D32" s="199"/>
      <c r="E32" s="200"/>
      <c r="F32" s="200"/>
      <c r="G32" s="201"/>
      <c r="H32" s="23"/>
    </row>
    <row r="33" spans="1:8" ht="25.5" x14ac:dyDescent="0.25">
      <c r="A33" s="25" t="s">
        <v>13</v>
      </c>
      <c r="B33" s="234" t="s">
        <v>92</v>
      </c>
      <c r="C33" s="235"/>
      <c r="D33" s="62" t="s">
        <v>48</v>
      </c>
      <c r="E33" s="62" t="s">
        <v>103</v>
      </c>
      <c r="F33" s="63" t="s">
        <v>60</v>
      </c>
      <c r="G33" s="64" t="s">
        <v>49</v>
      </c>
      <c r="H33" s="23"/>
    </row>
    <row r="34" spans="1:8" x14ac:dyDescent="0.25">
      <c r="A34" s="26" t="s">
        <v>67</v>
      </c>
      <c r="B34" s="186" t="s">
        <v>18</v>
      </c>
      <c r="C34" s="186"/>
      <c r="D34" s="50">
        <v>4</v>
      </c>
      <c r="E34" s="65">
        <v>10151</v>
      </c>
      <c r="F34" s="116"/>
      <c r="G34" s="66">
        <f>IF(ISERROR(D34*F34),"This cell will autopopulate.",(D34*F34))</f>
        <v>0</v>
      </c>
      <c r="H34" s="23"/>
    </row>
    <row r="35" spans="1:8" x14ac:dyDescent="0.25">
      <c r="A35" s="26" t="s">
        <v>68</v>
      </c>
      <c r="B35" s="186" t="s">
        <v>19</v>
      </c>
      <c r="C35" s="186"/>
      <c r="D35" s="73">
        <v>4</v>
      </c>
      <c r="E35" s="65">
        <v>12707</v>
      </c>
      <c r="F35" s="116"/>
      <c r="G35" s="66">
        <f>IF(ISERROR(D35*F35),"This cell will autopopulate.",(D35*F35))</f>
        <v>0</v>
      </c>
      <c r="H35" s="23"/>
    </row>
    <row r="36" spans="1:8" x14ac:dyDescent="0.25">
      <c r="A36" s="26" t="s">
        <v>69</v>
      </c>
      <c r="B36" s="186" t="s">
        <v>20</v>
      </c>
      <c r="C36" s="186"/>
      <c r="D36" s="50">
        <v>4</v>
      </c>
      <c r="E36" s="65">
        <v>11925</v>
      </c>
      <c r="F36" s="116"/>
      <c r="G36" s="66">
        <f>IF(ISERROR(D36*F36),"This cell will autopopulate.",(D36*F36))</f>
        <v>0</v>
      </c>
      <c r="H36" s="23"/>
    </row>
    <row r="37" spans="1:8" x14ac:dyDescent="0.25">
      <c r="A37" s="26" t="s">
        <v>70</v>
      </c>
      <c r="B37" s="186" t="s">
        <v>21</v>
      </c>
      <c r="C37" s="186"/>
      <c r="D37" s="50">
        <v>4</v>
      </c>
      <c r="E37" s="65">
        <v>100420</v>
      </c>
      <c r="F37" s="116"/>
      <c r="G37" s="66">
        <f>IF(ISERROR(D37*F37),"This cell will autopopulate.",(D37*F37))</f>
        <v>0</v>
      </c>
      <c r="H37" s="23"/>
    </row>
    <row r="38" spans="1:8" ht="15.75" thickBot="1" x14ac:dyDescent="0.3">
      <c r="A38" s="27"/>
      <c r="B38" s="219"/>
      <c r="C38" s="219"/>
      <c r="D38" s="211" t="s">
        <v>12</v>
      </c>
      <c r="E38" s="211"/>
      <c r="F38" s="211"/>
      <c r="G38" s="121" t="str">
        <f>IF(SUM(G34:G37)=0,"cell will autopopulate.",SUM(G34:G37))</f>
        <v>cell will autopopulate.</v>
      </c>
      <c r="H38" s="23"/>
    </row>
    <row r="39" spans="1:8" x14ac:dyDescent="0.25">
      <c r="A39" s="30"/>
      <c r="B39" s="212" t="s">
        <v>7</v>
      </c>
      <c r="C39" s="213"/>
      <c r="D39" s="142" t="s">
        <v>8</v>
      </c>
      <c r="E39" s="68"/>
      <c r="F39" s="68"/>
      <c r="G39" s="69"/>
      <c r="H39" s="23"/>
    </row>
    <row r="40" spans="1:8" ht="24" customHeight="1" x14ac:dyDescent="0.25">
      <c r="A40" s="26"/>
      <c r="B40" s="193" t="s">
        <v>22</v>
      </c>
      <c r="C40" s="193"/>
      <c r="D40" s="83">
        <v>22</v>
      </c>
      <c r="E40" s="71"/>
      <c r="F40" s="71"/>
      <c r="G40" s="72"/>
      <c r="H40" s="23"/>
    </row>
    <row r="41" spans="1:8" ht="15.75" thickBot="1" x14ac:dyDescent="0.3">
      <c r="A41" s="46"/>
      <c r="B41" s="222" t="s">
        <v>127</v>
      </c>
      <c r="C41" s="199"/>
      <c r="D41" s="199"/>
      <c r="E41" s="200"/>
      <c r="F41" s="200"/>
      <c r="G41" s="201"/>
      <c r="H41" s="23"/>
    </row>
    <row r="42" spans="1:8" ht="25.5" x14ac:dyDescent="0.25">
      <c r="A42" s="25" t="s">
        <v>13</v>
      </c>
      <c r="B42" s="217" t="s">
        <v>92</v>
      </c>
      <c r="C42" s="218"/>
      <c r="D42" s="62" t="s">
        <v>48</v>
      </c>
      <c r="E42" s="62" t="s">
        <v>103</v>
      </c>
      <c r="F42" s="63" t="s">
        <v>60</v>
      </c>
      <c r="G42" s="64" t="s">
        <v>49</v>
      </c>
      <c r="H42" s="23"/>
    </row>
    <row r="43" spans="1:8" x14ac:dyDescent="0.25">
      <c r="A43" s="36" t="s">
        <v>71</v>
      </c>
      <c r="B43" s="186" t="s">
        <v>23</v>
      </c>
      <c r="C43" s="186"/>
      <c r="D43" s="50">
        <v>4</v>
      </c>
      <c r="E43" s="65">
        <v>1814</v>
      </c>
      <c r="F43" s="116"/>
      <c r="G43" s="66">
        <f>IF(ISERROR(D43*F43),"This cell will autopopulate.",(D43*F43))</f>
        <v>0</v>
      </c>
      <c r="H43" s="23"/>
    </row>
    <row r="44" spans="1:8" x14ac:dyDescent="0.25">
      <c r="A44" s="36" t="s">
        <v>72</v>
      </c>
      <c r="B44" s="186" t="s">
        <v>24</v>
      </c>
      <c r="C44" s="186"/>
      <c r="D44" s="73">
        <v>4</v>
      </c>
      <c r="E44" s="65">
        <v>4877</v>
      </c>
      <c r="F44" s="116"/>
      <c r="G44" s="66">
        <f>IF(ISERROR(D44*F44),"This cell will autopopulate.",(D44*F44))</f>
        <v>0</v>
      </c>
      <c r="H44" s="23"/>
    </row>
    <row r="45" spans="1:8" x14ac:dyDescent="0.25">
      <c r="A45" s="36" t="s">
        <v>73</v>
      </c>
      <c r="B45" s="186" t="s">
        <v>25</v>
      </c>
      <c r="C45" s="186"/>
      <c r="D45" s="50">
        <v>4</v>
      </c>
      <c r="E45" s="65">
        <v>7560</v>
      </c>
      <c r="F45" s="116"/>
      <c r="G45" s="66">
        <f>IF(ISERROR(D45*F45),"This cell will autopopulate.",(D45*F45))</f>
        <v>0</v>
      </c>
      <c r="H45" s="23"/>
    </row>
    <row r="46" spans="1:8" ht="15.75" thickBot="1" x14ac:dyDescent="0.3">
      <c r="A46" s="27"/>
      <c r="B46" s="219"/>
      <c r="C46" s="219"/>
      <c r="D46" s="211" t="s">
        <v>12</v>
      </c>
      <c r="E46" s="211"/>
      <c r="F46" s="211"/>
      <c r="G46" s="121" t="str">
        <f>IF(SUM(G43:G45)=0,"cell will autopopulate.",SUM(G43:G45))</f>
        <v>cell will autopopulate.</v>
      </c>
      <c r="H46" s="23"/>
    </row>
    <row r="47" spans="1:8" ht="15.75" thickBot="1" x14ac:dyDescent="0.3">
      <c r="A47" s="28"/>
      <c r="B47" s="37"/>
      <c r="C47" s="38"/>
      <c r="D47" s="32"/>
      <c r="E47" s="32"/>
      <c r="F47" s="32"/>
      <c r="G47" s="33"/>
      <c r="H47" s="35"/>
    </row>
    <row r="48" spans="1:8" x14ac:dyDescent="0.25">
      <c r="A48" s="39"/>
      <c r="B48" s="215" t="s">
        <v>7</v>
      </c>
      <c r="C48" s="213"/>
      <c r="D48" s="142" t="s">
        <v>8</v>
      </c>
      <c r="E48" s="17"/>
      <c r="F48" s="17"/>
      <c r="G48" s="18"/>
      <c r="H48" s="23"/>
    </row>
    <row r="49" spans="1:8" ht="24" customHeight="1" x14ac:dyDescent="0.25">
      <c r="A49" s="26"/>
      <c r="B49" s="185" t="s">
        <v>26</v>
      </c>
      <c r="C49" s="193"/>
      <c r="D49" s="70">
        <v>10</v>
      </c>
      <c r="E49" s="21"/>
      <c r="F49" s="21"/>
      <c r="G49" s="31"/>
      <c r="H49" s="23"/>
    </row>
    <row r="50" spans="1:8" ht="15.75" thickBot="1" x14ac:dyDescent="0.3">
      <c r="A50" s="46"/>
      <c r="B50" s="216" t="s">
        <v>157</v>
      </c>
      <c r="C50" s="199"/>
      <c r="D50" s="199"/>
      <c r="E50" s="200"/>
      <c r="F50" s="200"/>
      <c r="G50" s="201"/>
      <c r="H50" s="23"/>
    </row>
    <row r="51" spans="1:8" ht="25.5" x14ac:dyDescent="0.25">
      <c r="A51" s="25" t="s">
        <v>13</v>
      </c>
      <c r="B51" s="217" t="s">
        <v>92</v>
      </c>
      <c r="C51" s="218"/>
      <c r="D51" s="62" t="s">
        <v>48</v>
      </c>
      <c r="E51" s="62" t="s">
        <v>103</v>
      </c>
      <c r="F51" s="63" t="s">
        <v>60</v>
      </c>
      <c r="G51" s="64" t="s">
        <v>49</v>
      </c>
      <c r="H51" s="23"/>
    </row>
    <row r="52" spans="1:8" ht="14.45" customHeight="1" x14ac:dyDescent="0.25">
      <c r="A52" s="26" t="s">
        <v>74</v>
      </c>
      <c r="B52" s="174" t="s">
        <v>156</v>
      </c>
      <c r="C52" s="175"/>
      <c r="D52" s="50">
        <v>4</v>
      </c>
      <c r="E52" s="111">
        <v>1490</v>
      </c>
      <c r="F52" s="116"/>
      <c r="G52" s="112">
        <f>IF(ISERROR(D52*F52),"This cell will autopopulate.",(D52*F52))</f>
        <v>0</v>
      </c>
      <c r="H52" s="23"/>
    </row>
    <row r="53" spans="1:8" x14ac:dyDescent="0.25">
      <c r="A53" s="26" t="s">
        <v>75</v>
      </c>
      <c r="B53" s="214" t="s">
        <v>27</v>
      </c>
      <c r="C53" s="214"/>
      <c r="D53" s="50">
        <v>4</v>
      </c>
      <c r="E53" s="65">
        <v>22880</v>
      </c>
      <c r="F53" s="116"/>
      <c r="G53" s="66">
        <f>IF(ISERROR(D53*F53),"This cell will autopopulate.",(D53*F53))</f>
        <v>0</v>
      </c>
      <c r="H53" s="23"/>
    </row>
    <row r="54" spans="1:8" ht="15.75" thickBot="1" x14ac:dyDescent="0.3">
      <c r="A54" s="27"/>
      <c r="B54" s="219"/>
      <c r="C54" s="219"/>
      <c r="D54" s="211" t="s">
        <v>12</v>
      </c>
      <c r="E54" s="211"/>
      <c r="F54" s="211"/>
      <c r="G54" s="122" t="str">
        <f>IF(SUM(G52:G53)=0,"cell will autopopulate.",SUM(G52:G53))</f>
        <v>cell will autopopulate.</v>
      </c>
      <c r="H54" s="23"/>
    </row>
    <row r="55" spans="1:8" ht="15.75" thickBot="1" x14ac:dyDescent="0.3">
      <c r="A55" s="28"/>
      <c r="B55" s="37"/>
      <c r="C55" s="38"/>
      <c r="D55" s="32"/>
      <c r="E55" s="32"/>
      <c r="F55" s="32"/>
      <c r="G55" s="33"/>
      <c r="H55" s="35"/>
    </row>
    <row r="56" spans="1:8" x14ac:dyDescent="0.25">
      <c r="A56" s="30"/>
      <c r="B56" s="212" t="s">
        <v>7</v>
      </c>
      <c r="C56" s="213"/>
      <c r="D56" s="142" t="s">
        <v>8</v>
      </c>
      <c r="E56" s="68"/>
      <c r="F56" s="68"/>
      <c r="G56" s="69"/>
      <c r="H56" s="23"/>
    </row>
    <row r="57" spans="1:8" ht="23.25" customHeight="1" x14ac:dyDescent="0.25">
      <c r="A57" s="26"/>
      <c r="B57" s="193" t="s">
        <v>28</v>
      </c>
      <c r="C57" s="193"/>
      <c r="D57" s="70">
        <v>27</v>
      </c>
      <c r="E57" s="71"/>
      <c r="F57" s="71"/>
      <c r="G57" s="72"/>
      <c r="H57" s="23"/>
    </row>
    <row r="58" spans="1:8" x14ac:dyDescent="0.25">
      <c r="A58" s="26"/>
      <c r="B58" s="193" t="s">
        <v>128</v>
      </c>
      <c r="C58" s="198"/>
      <c r="D58" s="199"/>
      <c r="E58" s="200"/>
      <c r="F58" s="200"/>
      <c r="G58" s="201"/>
      <c r="H58" s="23"/>
    </row>
    <row r="59" spans="1:8" ht="25.5" x14ac:dyDescent="0.25">
      <c r="A59" s="24" t="s">
        <v>13</v>
      </c>
      <c r="B59" s="202" t="s">
        <v>92</v>
      </c>
      <c r="C59" s="203"/>
      <c r="D59" s="74" t="s">
        <v>48</v>
      </c>
      <c r="E59" s="74" t="s">
        <v>103</v>
      </c>
      <c r="F59" s="75" t="s">
        <v>60</v>
      </c>
      <c r="G59" s="76" t="s">
        <v>49</v>
      </c>
      <c r="H59" s="23"/>
    </row>
    <row r="60" spans="1:8" x14ac:dyDescent="0.25">
      <c r="A60" s="26" t="s">
        <v>76</v>
      </c>
      <c r="B60" s="186" t="s">
        <v>29</v>
      </c>
      <c r="C60" s="186"/>
      <c r="D60" s="77">
        <v>4</v>
      </c>
      <c r="E60" s="65">
        <v>10425</v>
      </c>
      <c r="F60" s="116"/>
      <c r="G60" s="66">
        <f>IF(ISERROR(D60*F60),"This cell will autopopulate.",(D60*F60))</f>
        <v>0</v>
      </c>
      <c r="H60" s="23"/>
    </row>
    <row r="61" spans="1:8" x14ac:dyDescent="0.25">
      <c r="A61" s="26" t="s">
        <v>163</v>
      </c>
      <c r="B61" s="186" t="s">
        <v>30</v>
      </c>
      <c r="C61" s="186"/>
      <c r="D61" s="78">
        <v>4</v>
      </c>
      <c r="E61" s="65">
        <v>2158</v>
      </c>
      <c r="F61" s="116"/>
      <c r="G61" s="66">
        <f>IF(ISERROR(D61*F61),"This cell will autopopulate.",(D61*F61))</f>
        <v>0</v>
      </c>
      <c r="H61" s="23"/>
    </row>
    <row r="62" spans="1:8" ht="15.75" thickBot="1" x14ac:dyDescent="0.3">
      <c r="A62" s="27"/>
      <c r="B62" s="210"/>
      <c r="C62" s="210"/>
      <c r="D62" s="211" t="s">
        <v>12</v>
      </c>
      <c r="E62" s="211"/>
      <c r="F62" s="211"/>
      <c r="G62" s="121" t="str">
        <f>IF(SUM(G60:G61)=0,"cell will autopopulate.",SUM(G60:G61))</f>
        <v>cell will autopopulate.</v>
      </c>
      <c r="H62" s="23"/>
    </row>
    <row r="63" spans="1:8" ht="15.75" thickBot="1" x14ac:dyDescent="0.3">
      <c r="A63" s="28"/>
      <c r="B63" s="37"/>
      <c r="C63" s="38"/>
      <c r="D63" s="32"/>
      <c r="E63" s="32"/>
      <c r="F63" s="32"/>
      <c r="G63" s="33"/>
      <c r="H63" s="35"/>
    </row>
    <row r="64" spans="1:8" x14ac:dyDescent="0.25">
      <c r="A64" s="30"/>
      <c r="B64" s="212" t="s">
        <v>7</v>
      </c>
      <c r="C64" s="213"/>
      <c r="D64" s="142" t="s">
        <v>8</v>
      </c>
      <c r="E64" s="68"/>
      <c r="F64" s="68"/>
      <c r="G64" s="69"/>
      <c r="H64" s="23"/>
    </row>
    <row r="65" spans="1:8" ht="24" customHeight="1" x14ac:dyDescent="0.25">
      <c r="A65" s="26"/>
      <c r="B65" s="193" t="s">
        <v>31</v>
      </c>
      <c r="C65" s="193"/>
      <c r="D65" s="70">
        <v>226</v>
      </c>
      <c r="E65" s="71"/>
      <c r="F65" s="71"/>
      <c r="G65" s="72"/>
      <c r="H65" s="23"/>
    </row>
    <row r="66" spans="1:8" x14ac:dyDescent="0.25">
      <c r="A66" s="26"/>
      <c r="B66" s="193" t="s">
        <v>159</v>
      </c>
      <c r="C66" s="198"/>
      <c r="D66" s="199"/>
      <c r="E66" s="200"/>
      <c r="F66" s="200"/>
      <c r="G66" s="201"/>
      <c r="H66" s="23"/>
    </row>
    <row r="67" spans="1:8" ht="25.5" x14ac:dyDescent="0.25">
      <c r="A67" s="24" t="s">
        <v>13</v>
      </c>
      <c r="B67" s="202" t="s">
        <v>92</v>
      </c>
      <c r="C67" s="203"/>
      <c r="D67" s="74" t="s">
        <v>48</v>
      </c>
      <c r="E67" s="74" t="s">
        <v>103</v>
      </c>
      <c r="F67" s="75" t="s">
        <v>60</v>
      </c>
      <c r="G67" s="76" t="s">
        <v>49</v>
      </c>
      <c r="H67" s="23"/>
    </row>
    <row r="68" spans="1:8" x14ac:dyDescent="0.25">
      <c r="A68" s="26" t="s">
        <v>164</v>
      </c>
      <c r="B68" s="214" t="s">
        <v>32</v>
      </c>
      <c r="C68" s="208"/>
      <c r="D68" s="50">
        <v>4</v>
      </c>
      <c r="E68" s="65">
        <v>7243</v>
      </c>
      <c r="F68" s="116"/>
      <c r="G68" s="66">
        <f t="shared" ref="G68:G78" si="0">IF(ISERROR(D68*F68),"This cell will autopopulate.",(D68*F68))</f>
        <v>0</v>
      </c>
      <c r="H68" s="23"/>
    </row>
    <row r="69" spans="1:8" x14ac:dyDescent="0.25">
      <c r="A69" s="26" t="s">
        <v>165</v>
      </c>
      <c r="B69" s="214" t="s">
        <v>33</v>
      </c>
      <c r="C69" s="208"/>
      <c r="D69" s="50">
        <v>4</v>
      </c>
      <c r="E69" s="65">
        <v>5314</v>
      </c>
      <c r="F69" s="116"/>
      <c r="G69" s="66">
        <f t="shared" si="0"/>
        <v>0</v>
      </c>
      <c r="H69" s="23"/>
    </row>
    <row r="70" spans="1:8" x14ac:dyDescent="0.25">
      <c r="A70" s="26" t="s">
        <v>166</v>
      </c>
      <c r="B70" s="214" t="s">
        <v>34</v>
      </c>
      <c r="C70" s="208"/>
      <c r="D70" s="50">
        <v>4</v>
      </c>
      <c r="E70" s="65">
        <v>235</v>
      </c>
      <c r="F70" s="116"/>
      <c r="G70" s="66">
        <f t="shared" si="0"/>
        <v>0</v>
      </c>
      <c r="H70" s="23"/>
    </row>
    <row r="71" spans="1:8" x14ac:dyDescent="0.25">
      <c r="A71" s="26" t="s">
        <v>167</v>
      </c>
      <c r="B71" s="214" t="s">
        <v>35</v>
      </c>
      <c r="C71" s="208"/>
      <c r="D71" s="50">
        <v>4</v>
      </c>
      <c r="E71" s="65">
        <v>1737</v>
      </c>
      <c r="F71" s="116"/>
      <c r="G71" s="66">
        <f t="shared" si="0"/>
        <v>0</v>
      </c>
      <c r="H71" s="23"/>
    </row>
    <row r="72" spans="1:8" x14ac:dyDescent="0.25">
      <c r="A72" s="26" t="s">
        <v>168</v>
      </c>
      <c r="B72" s="214" t="s">
        <v>36</v>
      </c>
      <c r="C72" s="208"/>
      <c r="D72" s="50">
        <v>4</v>
      </c>
      <c r="E72" s="65">
        <v>2192</v>
      </c>
      <c r="F72" s="116"/>
      <c r="G72" s="66">
        <f t="shared" si="0"/>
        <v>0</v>
      </c>
      <c r="H72" s="23"/>
    </row>
    <row r="73" spans="1:8" x14ac:dyDescent="0.25">
      <c r="A73" s="26" t="s">
        <v>169</v>
      </c>
      <c r="B73" s="214" t="s">
        <v>37</v>
      </c>
      <c r="C73" s="208"/>
      <c r="D73" s="50">
        <v>4</v>
      </c>
      <c r="E73" s="65">
        <v>1467</v>
      </c>
      <c r="F73" s="116"/>
      <c r="G73" s="66">
        <f t="shared" si="0"/>
        <v>0</v>
      </c>
      <c r="H73" s="23"/>
    </row>
    <row r="74" spans="1:8" x14ac:dyDescent="0.25">
      <c r="A74" s="26" t="s">
        <v>170</v>
      </c>
      <c r="B74" s="214" t="s">
        <v>38</v>
      </c>
      <c r="C74" s="208"/>
      <c r="D74" s="50">
        <v>4</v>
      </c>
      <c r="E74" s="65">
        <v>4320</v>
      </c>
      <c r="F74" s="116"/>
      <c r="G74" s="66">
        <f t="shared" si="0"/>
        <v>0</v>
      </c>
      <c r="H74" s="23"/>
    </row>
    <row r="75" spans="1:8" x14ac:dyDescent="0.25">
      <c r="A75" s="26" t="s">
        <v>171</v>
      </c>
      <c r="B75" s="214" t="s">
        <v>39</v>
      </c>
      <c r="C75" s="208"/>
      <c r="D75" s="50">
        <v>4</v>
      </c>
      <c r="E75" s="65">
        <v>11111</v>
      </c>
      <c r="F75" s="116"/>
      <c r="G75" s="66">
        <f t="shared" si="0"/>
        <v>0</v>
      </c>
      <c r="H75" s="23"/>
    </row>
    <row r="76" spans="1:8" x14ac:dyDescent="0.25">
      <c r="A76" s="26" t="s">
        <v>160</v>
      </c>
      <c r="B76" s="214" t="s">
        <v>40</v>
      </c>
      <c r="C76" s="208"/>
      <c r="D76" s="50">
        <v>4</v>
      </c>
      <c r="E76" s="65">
        <v>3609</v>
      </c>
      <c r="F76" s="116"/>
      <c r="G76" s="66">
        <f t="shared" si="0"/>
        <v>0</v>
      </c>
      <c r="H76" s="23"/>
    </row>
    <row r="77" spans="1:8" x14ac:dyDescent="0.25">
      <c r="A77" s="26" t="s">
        <v>161</v>
      </c>
      <c r="B77" s="214" t="s">
        <v>41</v>
      </c>
      <c r="C77" s="208"/>
      <c r="D77" s="50">
        <v>4</v>
      </c>
      <c r="E77" s="65">
        <v>2026</v>
      </c>
      <c r="F77" s="116"/>
      <c r="G77" s="66">
        <f t="shared" si="0"/>
        <v>0</v>
      </c>
      <c r="H77" s="23"/>
    </row>
    <row r="78" spans="1:8" x14ac:dyDescent="0.25">
      <c r="A78" s="26" t="s">
        <v>77</v>
      </c>
      <c r="B78" s="208" t="s">
        <v>158</v>
      </c>
      <c r="C78" s="209"/>
      <c r="D78" s="50">
        <v>4</v>
      </c>
      <c r="E78" s="65">
        <v>13057</v>
      </c>
      <c r="F78" s="116"/>
      <c r="G78" s="66">
        <f t="shared" si="0"/>
        <v>0</v>
      </c>
      <c r="H78" s="23"/>
    </row>
    <row r="79" spans="1:8" ht="15.75" thickBot="1" x14ac:dyDescent="0.3">
      <c r="A79" s="27"/>
      <c r="B79" s="210"/>
      <c r="C79" s="210"/>
      <c r="D79" s="211" t="s">
        <v>12</v>
      </c>
      <c r="E79" s="211"/>
      <c r="F79" s="211"/>
      <c r="G79" s="121" t="str">
        <f>IF(SUM(G68:G78)=0,"cell will autopopulate.",SUM(G68:G78))</f>
        <v>cell will autopopulate.</v>
      </c>
      <c r="H79" s="23"/>
    </row>
    <row r="80" spans="1:8" ht="15.75" thickBot="1" x14ac:dyDescent="0.3">
      <c r="A80" s="28"/>
      <c r="B80" s="37"/>
      <c r="C80" s="38"/>
      <c r="D80" s="32"/>
      <c r="E80" s="32"/>
      <c r="F80" s="32"/>
      <c r="G80" s="33"/>
      <c r="H80" s="35"/>
    </row>
    <row r="81" spans="1:8" x14ac:dyDescent="0.25">
      <c r="A81" s="143"/>
      <c r="B81" s="212" t="s">
        <v>7</v>
      </c>
      <c r="C81" s="213"/>
      <c r="D81" s="142" t="s">
        <v>8</v>
      </c>
      <c r="E81" s="68"/>
      <c r="F81" s="68"/>
      <c r="G81" s="69"/>
      <c r="H81" s="23"/>
    </row>
    <row r="82" spans="1:8" ht="21.75" customHeight="1" x14ac:dyDescent="0.25">
      <c r="A82" s="82"/>
      <c r="B82" s="193" t="s">
        <v>42</v>
      </c>
      <c r="C82" s="193"/>
      <c r="D82" s="70">
        <v>60</v>
      </c>
      <c r="E82" s="71"/>
      <c r="F82" s="71"/>
      <c r="G82" s="72"/>
      <c r="H82" s="23"/>
    </row>
    <row r="83" spans="1:8" x14ac:dyDescent="0.25">
      <c r="A83" s="82"/>
      <c r="B83" s="193" t="s">
        <v>129</v>
      </c>
      <c r="C83" s="198"/>
      <c r="D83" s="199"/>
      <c r="E83" s="200"/>
      <c r="F83" s="200"/>
      <c r="G83" s="201"/>
      <c r="H83" s="23"/>
    </row>
    <row r="84" spans="1:8" ht="25.5" x14ac:dyDescent="0.25">
      <c r="A84" s="24" t="s">
        <v>13</v>
      </c>
      <c r="B84" s="202" t="s">
        <v>92</v>
      </c>
      <c r="C84" s="203"/>
      <c r="D84" s="74" t="s">
        <v>48</v>
      </c>
      <c r="E84" s="74" t="s">
        <v>103</v>
      </c>
      <c r="F84" s="75" t="s">
        <v>60</v>
      </c>
      <c r="G84" s="76" t="s">
        <v>49</v>
      </c>
      <c r="H84" s="23"/>
    </row>
    <row r="85" spans="1:8" x14ac:dyDescent="0.25">
      <c r="A85" s="26" t="s">
        <v>172</v>
      </c>
      <c r="B85" s="186" t="s">
        <v>43</v>
      </c>
      <c r="C85" s="174"/>
      <c r="D85" s="50">
        <v>4</v>
      </c>
      <c r="E85" s="65">
        <v>14751</v>
      </c>
      <c r="F85" s="116"/>
      <c r="G85" s="66">
        <f>IF(ISERROR(D85*F85),"This cell will autopopulate.",(D85*F85))</f>
        <v>0</v>
      </c>
      <c r="H85" s="23"/>
    </row>
    <row r="86" spans="1:8" x14ac:dyDescent="0.25">
      <c r="A86" s="26" t="s">
        <v>78</v>
      </c>
      <c r="B86" s="186" t="s">
        <v>44</v>
      </c>
      <c r="C86" s="174"/>
      <c r="D86" s="50">
        <v>4</v>
      </c>
      <c r="E86" s="65">
        <v>10150</v>
      </c>
      <c r="F86" s="116"/>
      <c r="G86" s="66">
        <f>IF(ISERROR(D86*F86),"This cell will autopopulate.",(D86*F86))</f>
        <v>0</v>
      </c>
      <c r="H86" s="23"/>
    </row>
    <row r="87" spans="1:8" ht="15.75" thickBot="1" x14ac:dyDescent="0.3">
      <c r="A87" s="27"/>
      <c r="B87" s="210"/>
      <c r="C87" s="210"/>
      <c r="D87" s="211" t="s">
        <v>12</v>
      </c>
      <c r="E87" s="211"/>
      <c r="F87" s="211"/>
      <c r="G87" s="121" t="str">
        <f>IF(SUM(G85:G86)=0,"cell will autopopulate.",SUM(G85:G86))</f>
        <v>cell will autopopulate.</v>
      </c>
      <c r="H87" s="23"/>
    </row>
    <row r="88" spans="1:8" ht="15.75" thickBot="1" x14ac:dyDescent="0.3">
      <c r="A88" s="28"/>
      <c r="B88" s="37"/>
      <c r="C88" s="38"/>
      <c r="D88" s="32"/>
      <c r="E88" s="32"/>
      <c r="F88" s="32"/>
      <c r="G88" s="33"/>
      <c r="H88" s="35"/>
    </row>
    <row r="89" spans="1:8" x14ac:dyDescent="0.25">
      <c r="A89" s="144"/>
      <c r="B89" s="212" t="s">
        <v>7</v>
      </c>
      <c r="C89" s="213"/>
      <c r="D89" s="142" t="s">
        <v>8</v>
      </c>
      <c r="E89" s="68"/>
      <c r="F89" s="68"/>
      <c r="G89" s="69"/>
      <c r="H89" s="23"/>
    </row>
    <row r="90" spans="1:8" ht="25.5" customHeight="1" x14ac:dyDescent="0.25">
      <c r="A90" s="145"/>
      <c r="B90" s="193" t="s">
        <v>45</v>
      </c>
      <c r="C90" s="193"/>
      <c r="D90" s="70">
        <v>126</v>
      </c>
      <c r="E90" s="71"/>
      <c r="F90" s="71"/>
      <c r="G90" s="72"/>
      <c r="H90" s="23"/>
    </row>
    <row r="91" spans="1:8" x14ac:dyDescent="0.25">
      <c r="A91" s="82"/>
      <c r="B91" s="193" t="s">
        <v>130</v>
      </c>
      <c r="C91" s="198"/>
      <c r="D91" s="199"/>
      <c r="E91" s="200"/>
      <c r="F91" s="200"/>
      <c r="G91" s="201"/>
      <c r="H91" s="23"/>
    </row>
    <row r="92" spans="1:8" ht="25.5" x14ac:dyDescent="0.25">
      <c r="A92" s="24" t="s">
        <v>13</v>
      </c>
      <c r="B92" s="202" t="s">
        <v>92</v>
      </c>
      <c r="C92" s="203"/>
      <c r="D92" s="74" t="s">
        <v>48</v>
      </c>
      <c r="E92" s="74" t="s">
        <v>103</v>
      </c>
      <c r="F92" s="75" t="s">
        <v>60</v>
      </c>
      <c r="G92" s="76" t="s">
        <v>49</v>
      </c>
      <c r="H92" s="23"/>
    </row>
    <row r="93" spans="1:8" x14ac:dyDescent="0.25">
      <c r="A93" s="36" t="s">
        <v>79</v>
      </c>
      <c r="B93" s="208" t="s">
        <v>46</v>
      </c>
      <c r="C93" s="209"/>
      <c r="D93" s="50">
        <v>4</v>
      </c>
      <c r="E93" s="65">
        <v>55538</v>
      </c>
      <c r="F93" s="116"/>
      <c r="G93" s="66">
        <f>IF(ISERROR(D93*F93),"This cell will autopopulate.",(D93*F93))</f>
        <v>0</v>
      </c>
      <c r="H93" s="23"/>
    </row>
    <row r="94" spans="1:8" ht="15.75" thickBot="1" x14ac:dyDescent="0.3">
      <c r="A94" s="27"/>
      <c r="B94" s="210"/>
      <c r="C94" s="210"/>
      <c r="D94" s="211" t="s">
        <v>12</v>
      </c>
      <c r="E94" s="211"/>
      <c r="F94" s="211"/>
      <c r="G94" s="121" t="str">
        <f>IF(SUM(G93:G93)=0,"cell will autopopulate.",SUM(G93:G93))</f>
        <v>cell will autopopulate.</v>
      </c>
      <c r="H94" s="23"/>
    </row>
    <row r="95" spans="1:8" ht="15.75" thickBot="1" x14ac:dyDescent="0.3">
      <c r="A95" s="28"/>
      <c r="B95" s="37"/>
      <c r="C95" s="38"/>
      <c r="D95" s="32"/>
      <c r="E95" s="32"/>
      <c r="F95" s="32"/>
      <c r="G95" s="33"/>
      <c r="H95" s="35"/>
    </row>
    <row r="96" spans="1:8" x14ac:dyDescent="0.25">
      <c r="A96" s="30"/>
      <c r="B96" s="212" t="s">
        <v>7</v>
      </c>
      <c r="C96" s="213"/>
      <c r="D96" s="142" t="s">
        <v>8</v>
      </c>
      <c r="E96" s="68"/>
      <c r="F96" s="68"/>
      <c r="G96" s="69"/>
    </row>
    <row r="97" spans="1:8" ht="23.25" customHeight="1" x14ac:dyDescent="0.25">
      <c r="A97" s="26"/>
      <c r="B97" s="193" t="s">
        <v>47</v>
      </c>
      <c r="C97" s="193"/>
      <c r="D97" s="65">
        <v>30</v>
      </c>
      <c r="E97" s="71"/>
      <c r="F97" s="71"/>
      <c r="G97" s="72"/>
      <c r="H97" s="23"/>
    </row>
    <row r="98" spans="1:8" x14ac:dyDescent="0.25">
      <c r="A98" s="26"/>
      <c r="B98" s="193" t="s">
        <v>131</v>
      </c>
      <c r="C98" s="198"/>
      <c r="D98" s="199"/>
      <c r="E98" s="200"/>
      <c r="F98" s="200"/>
      <c r="G98" s="201"/>
      <c r="H98" s="23"/>
    </row>
    <row r="99" spans="1:8" ht="25.5" x14ac:dyDescent="0.25">
      <c r="A99" s="24" t="s">
        <v>13</v>
      </c>
      <c r="B99" s="202" t="s">
        <v>92</v>
      </c>
      <c r="C99" s="203"/>
      <c r="D99" s="74" t="s">
        <v>48</v>
      </c>
      <c r="E99" s="74" t="s">
        <v>103</v>
      </c>
      <c r="F99" s="75" t="s">
        <v>60</v>
      </c>
      <c r="G99" s="76" t="s">
        <v>49</v>
      </c>
      <c r="H99" s="23"/>
    </row>
    <row r="100" spans="1:8" x14ac:dyDescent="0.25">
      <c r="A100" s="26" t="s">
        <v>80</v>
      </c>
      <c r="B100" s="174" t="s">
        <v>23</v>
      </c>
      <c r="C100" s="204"/>
      <c r="D100" s="50">
        <v>4</v>
      </c>
      <c r="E100" s="65">
        <v>6891</v>
      </c>
      <c r="F100" s="116"/>
      <c r="G100" s="66">
        <f>IF(ISERROR(D100*F100),"This cell will autopopulate.",(D100*F100))</f>
        <v>0</v>
      </c>
    </row>
    <row r="101" spans="1:8" ht="18.75" customHeight="1" thickBot="1" x14ac:dyDescent="0.3">
      <c r="A101" s="205" t="s">
        <v>12</v>
      </c>
      <c r="B101" s="206"/>
      <c r="C101" s="206"/>
      <c r="D101" s="206"/>
      <c r="E101" s="206"/>
      <c r="F101" s="207"/>
      <c r="G101" s="121" t="str">
        <f>IF(SUM(G100:G100)=0,"cell will autopopulate.",SUM(G100:G100))</f>
        <v>cell will autopopulate.</v>
      </c>
      <c r="H101" s="23"/>
    </row>
    <row r="102" spans="1:8" ht="15.75" thickBot="1" x14ac:dyDescent="0.3">
      <c r="A102" s="28"/>
      <c r="B102" s="37"/>
      <c r="C102" s="38"/>
      <c r="D102" s="40"/>
      <c r="E102" s="40"/>
      <c r="F102" s="196"/>
      <c r="G102" s="196"/>
      <c r="H102" s="35"/>
    </row>
    <row r="103" spans="1:8" ht="24.75" customHeight="1" x14ac:dyDescent="0.25">
      <c r="A103" s="79" t="s">
        <v>13</v>
      </c>
      <c r="B103" s="197" t="s">
        <v>7</v>
      </c>
      <c r="C103" s="197"/>
      <c r="D103" s="142" t="s">
        <v>8</v>
      </c>
      <c r="E103" s="142" t="s">
        <v>103</v>
      </c>
      <c r="F103" s="80" t="s">
        <v>48</v>
      </c>
      <c r="G103" s="80" t="s">
        <v>60</v>
      </c>
      <c r="H103" s="81" t="s">
        <v>49</v>
      </c>
    </row>
    <row r="104" spans="1:8" ht="48.75" customHeight="1" x14ac:dyDescent="0.25">
      <c r="A104" s="82" t="s">
        <v>173</v>
      </c>
      <c r="B104" s="184" t="s">
        <v>232</v>
      </c>
      <c r="C104" s="185"/>
      <c r="D104" s="83">
        <v>0</v>
      </c>
      <c r="E104" s="65">
        <v>3571</v>
      </c>
      <c r="F104" s="70">
        <v>4</v>
      </c>
      <c r="G104" s="116"/>
      <c r="H104" s="66">
        <f>IF(ISERROR(F104*G104),"This cell will autopopulate.",(F104*G104))</f>
        <v>0</v>
      </c>
    </row>
    <row r="105" spans="1:8" ht="41.25" customHeight="1" x14ac:dyDescent="0.25">
      <c r="A105" s="82" t="s">
        <v>174</v>
      </c>
      <c r="B105" s="184" t="s">
        <v>233</v>
      </c>
      <c r="C105" s="185"/>
      <c r="D105" s="65">
        <v>800</v>
      </c>
      <c r="E105" s="65">
        <v>239232</v>
      </c>
      <c r="F105" s="70">
        <v>12</v>
      </c>
      <c r="G105" s="116"/>
      <c r="H105" s="66">
        <f t="shared" ref="H105:H155" si="1">IF(ISERROR(F105*G105),"This cell will autopopulate.",(F105*G105))</f>
        <v>0</v>
      </c>
    </row>
    <row r="106" spans="1:8" ht="42" customHeight="1" x14ac:dyDescent="0.25">
      <c r="A106" s="82" t="str">
        <f t="shared" ref="A106" si="2">CONCATENATE("1.1.",RIGHT(A105,2)+1)</f>
        <v>1.1.35</v>
      </c>
      <c r="B106" s="184" t="s">
        <v>234</v>
      </c>
      <c r="C106" s="185"/>
      <c r="D106" s="70">
        <v>4</v>
      </c>
      <c r="E106" s="84">
        <v>4745</v>
      </c>
      <c r="F106" s="70">
        <v>4</v>
      </c>
      <c r="G106" s="116"/>
      <c r="H106" s="66">
        <f t="shared" si="1"/>
        <v>0</v>
      </c>
    </row>
    <row r="107" spans="1:8" ht="39" customHeight="1" x14ac:dyDescent="0.25">
      <c r="A107" s="82" t="s">
        <v>175</v>
      </c>
      <c r="B107" s="184" t="s">
        <v>235</v>
      </c>
      <c r="C107" s="185"/>
      <c r="D107" s="65">
        <v>8</v>
      </c>
      <c r="E107" s="65">
        <v>1495</v>
      </c>
      <c r="F107" s="70">
        <v>24</v>
      </c>
      <c r="G107" s="116"/>
      <c r="H107" s="66">
        <f t="shared" si="1"/>
        <v>0</v>
      </c>
    </row>
    <row r="108" spans="1:8" ht="38.25" customHeight="1" x14ac:dyDescent="0.25">
      <c r="A108" s="82" t="s">
        <v>176</v>
      </c>
      <c r="B108" s="184" t="s">
        <v>236</v>
      </c>
      <c r="C108" s="185"/>
      <c r="D108" s="65">
        <v>450</v>
      </c>
      <c r="E108" s="65">
        <v>1293189</v>
      </c>
      <c r="F108" s="70">
        <v>12</v>
      </c>
      <c r="G108" s="116"/>
      <c r="H108" s="66">
        <f t="shared" si="1"/>
        <v>0</v>
      </c>
    </row>
    <row r="109" spans="1:8" ht="36" customHeight="1" x14ac:dyDescent="0.25">
      <c r="A109" s="82" t="s">
        <v>177</v>
      </c>
      <c r="B109" s="184" t="s">
        <v>237</v>
      </c>
      <c r="C109" s="185"/>
      <c r="D109" s="65">
        <v>5</v>
      </c>
      <c r="E109" s="65">
        <v>163608</v>
      </c>
      <c r="F109" s="70">
        <v>12</v>
      </c>
      <c r="G109" s="116"/>
      <c r="H109" s="66">
        <f t="shared" si="1"/>
        <v>0</v>
      </c>
    </row>
    <row r="110" spans="1:8" ht="24.4" customHeight="1" x14ac:dyDescent="0.25">
      <c r="A110" s="82" t="s">
        <v>178</v>
      </c>
      <c r="B110" s="184" t="s">
        <v>238</v>
      </c>
      <c r="C110" s="185"/>
      <c r="D110" s="70">
        <v>0</v>
      </c>
      <c r="E110" s="65">
        <v>254</v>
      </c>
      <c r="F110" s="70">
        <v>4</v>
      </c>
      <c r="G110" s="116"/>
      <c r="H110" s="66">
        <f t="shared" si="1"/>
        <v>0</v>
      </c>
    </row>
    <row r="111" spans="1:8" ht="24.4" customHeight="1" x14ac:dyDescent="0.25">
      <c r="A111" s="82" t="s">
        <v>179</v>
      </c>
      <c r="B111" s="184" t="s">
        <v>239</v>
      </c>
      <c r="C111" s="185"/>
      <c r="D111" s="70">
        <v>178</v>
      </c>
      <c r="E111" s="65">
        <v>31988</v>
      </c>
      <c r="F111" s="70">
        <v>12</v>
      </c>
      <c r="G111" s="116"/>
      <c r="H111" s="66">
        <f t="shared" si="1"/>
        <v>0</v>
      </c>
    </row>
    <row r="112" spans="1:8" ht="28.5" customHeight="1" x14ac:dyDescent="0.25">
      <c r="A112" s="82" t="s">
        <v>180</v>
      </c>
      <c r="B112" s="194" t="s">
        <v>288</v>
      </c>
      <c r="C112" s="195"/>
      <c r="D112" s="65">
        <v>0</v>
      </c>
      <c r="E112" s="65">
        <v>6082</v>
      </c>
      <c r="F112" s="70">
        <v>4</v>
      </c>
      <c r="G112" s="116"/>
      <c r="H112" s="66">
        <f t="shared" si="1"/>
        <v>0</v>
      </c>
    </row>
    <row r="113" spans="1:8" ht="36.75" customHeight="1" x14ac:dyDescent="0.25">
      <c r="A113" s="82" t="s">
        <v>181</v>
      </c>
      <c r="B113" s="184" t="s">
        <v>240</v>
      </c>
      <c r="C113" s="185"/>
      <c r="D113" s="83">
        <v>0</v>
      </c>
      <c r="E113" s="65">
        <v>4258</v>
      </c>
      <c r="F113" s="70">
        <v>4</v>
      </c>
      <c r="G113" s="116"/>
      <c r="H113" s="66">
        <f t="shared" si="1"/>
        <v>0</v>
      </c>
    </row>
    <row r="114" spans="1:8" ht="39" customHeight="1" x14ac:dyDescent="0.25">
      <c r="A114" s="82" t="s">
        <v>182</v>
      </c>
      <c r="B114" s="184" t="s">
        <v>241</v>
      </c>
      <c r="C114" s="185"/>
      <c r="D114" s="65">
        <v>85</v>
      </c>
      <c r="E114" s="65">
        <v>32138</v>
      </c>
      <c r="F114" s="70">
        <v>4</v>
      </c>
      <c r="G114" s="116"/>
      <c r="H114" s="66">
        <f t="shared" si="1"/>
        <v>0</v>
      </c>
    </row>
    <row r="115" spans="1:8" ht="24.4" customHeight="1" x14ac:dyDescent="0.25">
      <c r="A115" s="82" t="s">
        <v>183</v>
      </c>
      <c r="B115" s="184" t="s">
        <v>242</v>
      </c>
      <c r="C115" s="185"/>
      <c r="D115" s="83">
        <v>0</v>
      </c>
      <c r="E115" s="65">
        <v>2518</v>
      </c>
      <c r="F115" s="70">
        <v>4</v>
      </c>
      <c r="G115" s="116"/>
      <c r="H115" s="66">
        <f t="shared" si="1"/>
        <v>0</v>
      </c>
    </row>
    <row r="116" spans="1:8" ht="40.5" customHeight="1" x14ac:dyDescent="0.25">
      <c r="A116" s="82" t="s">
        <v>184</v>
      </c>
      <c r="B116" s="184" t="s">
        <v>243</v>
      </c>
      <c r="C116" s="185"/>
      <c r="D116" s="65">
        <v>160</v>
      </c>
      <c r="E116" s="65">
        <v>190080</v>
      </c>
      <c r="F116" s="70">
        <v>12</v>
      </c>
      <c r="G116" s="116"/>
      <c r="H116" s="66">
        <f t="shared" si="1"/>
        <v>0</v>
      </c>
    </row>
    <row r="117" spans="1:8" ht="33" customHeight="1" x14ac:dyDescent="0.25">
      <c r="A117" s="82" t="s">
        <v>185</v>
      </c>
      <c r="B117" s="184" t="s">
        <v>287</v>
      </c>
      <c r="C117" s="185"/>
      <c r="D117" s="65">
        <v>33</v>
      </c>
      <c r="E117" s="65">
        <v>48848</v>
      </c>
      <c r="F117" s="70">
        <v>4</v>
      </c>
      <c r="G117" s="116"/>
      <c r="H117" s="66">
        <f t="shared" si="1"/>
        <v>0</v>
      </c>
    </row>
    <row r="118" spans="1:8" ht="27.75" customHeight="1" x14ac:dyDescent="0.25">
      <c r="A118" s="82" t="s">
        <v>186</v>
      </c>
      <c r="B118" s="184" t="s">
        <v>244</v>
      </c>
      <c r="C118" s="185"/>
      <c r="D118" s="83">
        <v>0</v>
      </c>
      <c r="E118" s="65">
        <v>5111</v>
      </c>
      <c r="F118" s="70">
        <v>4</v>
      </c>
      <c r="G118" s="116"/>
      <c r="H118" s="66">
        <f t="shared" si="1"/>
        <v>0</v>
      </c>
    </row>
    <row r="119" spans="1:8" ht="24.4" customHeight="1" x14ac:dyDescent="0.25">
      <c r="A119" s="82" t="s">
        <v>187</v>
      </c>
      <c r="B119" s="184" t="s">
        <v>245</v>
      </c>
      <c r="C119" s="185"/>
      <c r="D119" s="65">
        <v>94</v>
      </c>
      <c r="E119" s="65">
        <v>53297</v>
      </c>
      <c r="F119" s="70">
        <v>4</v>
      </c>
      <c r="G119" s="116"/>
      <c r="H119" s="66">
        <f t="shared" si="1"/>
        <v>0</v>
      </c>
    </row>
    <row r="120" spans="1:8" ht="37.5" customHeight="1" x14ac:dyDescent="0.25">
      <c r="A120" s="82" t="s">
        <v>188</v>
      </c>
      <c r="B120" s="184" t="s">
        <v>246</v>
      </c>
      <c r="C120" s="185"/>
      <c r="D120" s="83">
        <v>0</v>
      </c>
      <c r="E120" s="65">
        <v>1705</v>
      </c>
      <c r="F120" s="70">
        <v>4</v>
      </c>
      <c r="G120" s="116"/>
      <c r="H120" s="66">
        <f t="shared" si="1"/>
        <v>0</v>
      </c>
    </row>
    <row r="121" spans="1:8" ht="24.4" customHeight="1" x14ac:dyDescent="0.25">
      <c r="A121" s="82" t="s">
        <v>189</v>
      </c>
      <c r="B121" s="184" t="s">
        <v>247</v>
      </c>
      <c r="C121" s="185"/>
      <c r="D121" s="83">
        <v>0</v>
      </c>
      <c r="E121" s="65">
        <v>2691</v>
      </c>
      <c r="F121" s="70">
        <v>4</v>
      </c>
      <c r="G121" s="116"/>
      <c r="H121" s="66">
        <f t="shared" si="1"/>
        <v>0</v>
      </c>
    </row>
    <row r="122" spans="1:8" ht="24.4" customHeight="1" x14ac:dyDescent="0.25">
      <c r="A122" s="82" t="s">
        <v>190</v>
      </c>
      <c r="B122" s="184" t="s">
        <v>248</v>
      </c>
      <c r="C122" s="185"/>
      <c r="D122" s="83">
        <v>0</v>
      </c>
      <c r="E122" s="65">
        <v>9450</v>
      </c>
      <c r="F122" s="70">
        <v>4</v>
      </c>
      <c r="G122" s="116"/>
      <c r="H122" s="66">
        <f t="shared" si="1"/>
        <v>0</v>
      </c>
    </row>
    <row r="123" spans="1:8" ht="24.4" customHeight="1" x14ac:dyDescent="0.25">
      <c r="A123" s="82" t="s">
        <v>191</v>
      </c>
      <c r="B123" s="184" t="s">
        <v>249</v>
      </c>
      <c r="C123" s="185"/>
      <c r="D123" s="83">
        <v>0</v>
      </c>
      <c r="E123" s="65">
        <v>11322</v>
      </c>
      <c r="F123" s="70">
        <v>4</v>
      </c>
      <c r="G123" s="116"/>
      <c r="H123" s="66">
        <f t="shared" si="1"/>
        <v>0</v>
      </c>
    </row>
    <row r="124" spans="1:8" ht="24.4" customHeight="1" x14ac:dyDescent="0.25">
      <c r="A124" s="82" t="s">
        <v>192</v>
      </c>
      <c r="B124" s="184" t="s">
        <v>250</v>
      </c>
      <c r="C124" s="185"/>
      <c r="D124" s="83">
        <v>0</v>
      </c>
      <c r="E124" s="65">
        <v>13043</v>
      </c>
      <c r="F124" s="70">
        <v>4</v>
      </c>
      <c r="G124" s="116"/>
      <c r="H124" s="66">
        <f t="shared" si="1"/>
        <v>0</v>
      </c>
    </row>
    <row r="125" spans="1:8" ht="24.4" customHeight="1" x14ac:dyDescent="0.25">
      <c r="A125" s="82" t="s">
        <v>193</v>
      </c>
      <c r="B125" s="184" t="s">
        <v>251</v>
      </c>
      <c r="C125" s="185"/>
      <c r="D125" s="83">
        <v>0</v>
      </c>
      <c r="E125" s="65">
        <v>1949</v>
      </c>
      <c r="F125" s="70">
        <v>4</v>
      </c>
      <c r="G125" s="116"/>
      <c r="H125" s="66">
        <f t="shared" si="1"/>
        <v>0</v>
      </c>
    </row>
    <row r="126" spans="1:8" ht="24.4" customHeight="1" x14ac:dyDescent="0.25">
      <c r="A126" s="82" t="s">
        <v>194</v>
      </c>
      <c r="B126" s="184" t="s">
        <v>252</v>
      </c>
      <c r="C126" s="185"/>
      <c r="D126" s="83">
        <v>0</v>
      </c>
      <c r="E126" s="65">
        <v>14619</v>
      </c>
      <c r="F126" s="70">
        <v>4</v>
      </c>
      <c r="G126" s="116"/>
      <c r="H126" s="66">
        <f t="shared" si="1"/>
        <v>0</v>
      </c>
    </row>
    <row r="127" spans="1:8" ht="24.4" customHeight="1" x14ac:dyDescent="0.25">
      <c r="A127" s="82" t="s">
        <v>195</v>
      </c>
      <c r="B127" s="184" t="s">
        <v>50</v>
      </c>
      <c r="C127" s="185"/>
      <c r="D127" s="83">
        <v>0</v>
      </c>
      <c r="E127" s="65">
        <v>2142</v>
      </c>
      <c r="F127" s="70">
        <v>4</v>
      </c>
      <c r="G127" s="116"/>
      <c r="H127" s="66">
        <f t="shared" si="1"/>
        <v>0</v>
      </c>
    </row>
    <row r="128" spans="1:8" ht="24.4" customHeight="1" x14ac:dyDescent="0.25">
      <c r="A128" s="82" t="s">
        <v>196</v>
      </c>
      <c r="B128" s="184" t="s">
        <v>253</v>
      </c>
      <c r="C128" s="185"/>
      <c r="D128" s="83">
        <v>0</v>
      </c>
      <c r="E128" s="65">
        <v>2021</v>
      </c>
      <c r="F128" s="70">
        <v>4</v>
      </c>
      <c r="G128" s="116"/>
      <c r="H128" s="66">
        <f t="shared" si="1"/>
        <v>0</v>
      </c>
    </row>
    <row r="129" spans="1:8" ht="24.4" customHeight="1" x14ac:dyDescent="0.25">
      <c r="A129" s="82" t="s">
        <v>197</v>
      </c>
      <c r="B129" s="184" t="s">
        <v>254</v>
      </c>
      <c r="C129" s="185"/>
      <c r="D129" s="83">
        <v>0</v>
      </c>
      <c r="E129" s="65">
        <v>1315</v>
      </c>
      <c r="F129" s="70">
        <v>4</v>
      </c>
      <c r="G129" s="116"/>
      <c r="H129" s="66">
        <f t="shared" si="1"/>
        <v>0</v>
      </c>
    </row>
    <row r="130" spans="1:8" ht="24.4" customHeight="1" x14ac:dyDescent="0.25">
      <c r="A130" s="82" t="s">
        <v>198</v>
      </c>
      <c r="B130" s="184" t="s">
        <v>255</v>
      </c>
      <c r="C130" s="185"/>
      <c r="D130" s="83">
        <v>0</v>
      </c>
      <c r="E130" s="65">
        <v>2721</v>
      </c>
      <c r="F130" s="70">
        <v>4</v>
      </c>
      <c r="G130" s="116"/>
      <c r="H130" s="66">
        <f t="shared" si="1"/>
        <v>0</v>
      </c>
    </row>
    <row r="131" spans="1:8" ht="24.4" customHeight="1" x14ac:dyDescent="0.25">
      <c r="A131" s="82" t="s">
        <v>199</v>
      </c>
      <c r="B131" s="184" t="s">
        <v>256</v>
      </c>
      <c r="C131" s="185"/>
      <c r="D131" s="83">
        <v>0</v>
      </c>
      <c r="E131" s="65">
        <v>3403</v>
      </c>
      <c r="F131" s="70">
        <v>4</v>
      </c>
      <c r="G131" s="116"/>
      <c r="H131" s="66">
        <f t="shared" si="1"/>
        <v>0</v>
      </c>
    </row>
    <row r="132" spans="1:8" ht="24.4" customHeight="1" x14ac:dyDescent="0.25">
      <c r="A132" s="82" t="s">
        <v>200</v>
      </c>
      <c r="B132" s="184" t="s">
        <v>257</v>
      </c>
      <c r="C132" s="185"/>
      <c r="D132" s="83">
        <v>0</v>
      </c>
      <c r="E132" s="65">
        <v>1307</v>
      </c>
      <c r="F132" s="70">
        <v>4</v>
      </c>
      <c r="G132" s="116"/>
      <c r="H132" s="66">
        <f t="shared" si="1"/>
        <v>0</v>
      </c>
    </row>
    <row r="133" spans="1:8" ht="24.4" customHeight="1" x14ac:dyDescent="0.25">
      <c r="A133" s="82" t="s">
        <v>201</v>
      </c>
      <c r="B133" s="184" t="s">
        <v>258</v>
      </c>
      <c r="C133" s="185"/>
      <c r="D133" s="83">
        <v>0</v>
      </c>
      <c r="E133" s="65">
        <v>3430</v>
      </c>
      <c r="F133" s="70">
        <v>4</v>
      </c>
      <c r="G133" s="116"/>
      <c r="H133" s="66">
        <f t="shared" si="1"/>
        <v>0</v>
      </c>
    </row>
    <row r="134" spans="1:8" ht="24.4" customHeight="1" x14ac:dyDescent="0.25">
      <c r="A134" s="82" t="s">
        <v>202</v>
      </c>
      <c r="B134" s="184" t="s">
        <v>259</v>
      </c>
      <c r="C134" s="185"/>
      <c r="D134" s="83">
        <v>0</v>
      </c>
      <c r="E134" s="65">
        <v>2898</v>
      </c>
      <c r="F134" s="70">
        <v>4</v>
      </c>
      <c r="G134" s="116"/>
      <c r="H134" s="66">
        <f t="shared" si="1"/>
        <v>0</v>
      </c>
    </row>
    <row r="135" spans="1:8" ht="24.4" customHeight="1" x14ac:dyDescent="0.25">
      <c r="A135" s="82" t="s">
        <v>203</v>
      </c>
      <c r="B135" s="184" t="s">
        <v>260</v>
      </c>
      <c r="C135" s="185"/>
      <c r="D135" s="83">
        <v>0</v>
      </c>
      <c r="E135" s="65">
        <v>2654</v>
      </c>
      <c r="F135" s="70">
        <v>4</v>
      </c>
      <c r="G135" s="116"/>
      <c r="H135" s="66">
        <f t="shared" si="1"/>
        <v>0</v>
      </c>
    </row>
    <row r="136" spans="1:8" ht="24.4" customHeight="1" x14ac:dyDescent="0.25">
      <c r="A136" s="82" t="s">
        <v>204</v>
      </c>
      <c r="B136" s="184" t="s">
        <v>261</v>
      </c>
      <c r="C136" s="185"/>
      <c r="D136" s="83">
        <v>0</v>
      </c>
      <c r="E136" s="65">
        <v>1033</v>
      </c>
      <c r="F136" s="70">
        <v>4</v>
      </c>
      <c r="G136" s="116"/>
      <c r="H136" s="66">
        <f t="shared" si="1"/>
        <v>0</v>
      </c>
    </row>
    <row r="137" spans="1:8" ht="24.4" customHeight="1" x14ac:dyDescent="0.25">
      <c r="A137" s="82" t="s">
        <v>205</v>
      </c>
      <c r="B137" s="184" t="s">
        <v>262</v>
      </c>
      <c r="C137" s="185"/>
      <c r="D137" s="83">
        <v>0</v>
      </c>
      <c r="E137" s="65">
        <v>7313</v>
      </c>
      <c r="F137" s="70">
        <v>4</v>
      </c>
      <c r="G137" s="116"/>
      <c r="H137" s="66">
        <f t="shared" si="1"/>
        <v>0</v>
      </c>
    </row>
    <row r="138" spans="1:8" ht="24.4" customHeight="1" x14ac:dyDescent="0.25">
      <c r="A138" s="82" t="s">
        <v>206</v>
      </c>
      <c r="B138" s="184" t="s">
        <v>263</v>
      </c>
      <c r="C138" s="185"/>
      <c r="D138" s="83">
        <v>0</v>
      </c>
      <c r="E138" s="65">
        <v>8198</v>
      </c>
      <c r="F138" s="70">
        <v>4</v>
      </c>
      <c r="G138" s="116"/>
      <c r="H138" s="66">
        <f t="shared" si="1"/>
        <v>0</v>
      </c>
    </row>
    <row r="139" spans="1:8" ht="24.4" customHeight="1" x14ac:dyDescent="0.25">
      <c r="A139" s="82" t="s">
        <v>207</v>
      </c>
      <c r="B139" s="184" t="s">
        <v>264</v>
      </c>
      <c r="C139" s="185"/>
      <c r="D139" s="83">
        <v>0</v>
      </c>
      <c r="E139" s="65">
        <v>2911</v>
      </c>
      <c r="F139" s="70">
        <v>4</v>
      </c>
      <c r="G139" s="116"/>
      <c r="H139" s="66">
        <f t="shared" si="1"/>
        <v>0</v>
      </c>
    </row>
    <row r="140" spans="1:8" ht="24.4" customHeight="1" x14ac:dyDescent="0.25">
      <c r="A140" s="82" t="s">
        <v>208</v>
      </c>
      <c r="B140" s="184" t="s">
        <v>265</v>
      </c>
      <c r="C140" s="185"/>
      <c r="D140" s="83">
        <v>0</v>
      </c>
      <c r="E140" s="65">
        <v>500</v>
      </c>
      <c r="F140" s="70">
        <v>4</v>
      </c>
      <c r="G140" s="116"/>
      <c r="H140" s="66">
        <f t="shared" si="1"/>
        <v>0</v>
      </c>
    </row>
    <row r="141" spans="1:8" ht="24.4" customHeight="1" x14ac:dyDescent="0.25">
      <c r="A141" s="82" t="s">
        <v>209</v>
      </c>
      <c r="B141" s="184" t="s">
        <v>266</v>
      </c>
      <c r="C141" s="185"/>
      <c r="D141" s="83">
        <v>0</v>
      </c>
      <c r="E141" s="65">
        <v>188</v>
      </c>
      <c r="F141" s="70">
        <v>4</v>
      </c>
      <c r="G141" s="116"/>
      <c r="H141" s="66">
        <f t="shared" si="1"/>
        <v>0</v>
      </c>
    </row>
    <row r="142" spans="1:8" ht="24.4" customHeight="1" x14ac:dyDescent="0.25">
      <c r="A142" s="82" t="s">
        <v>210</v>
      </c>
      <c r="B142" s="184" t="s">
        <v>267</v>
      </c>
      <c r="C142" s="185"/>
      <c r="D142" s="83">
        <v>0</v>
      </c>
      <c r="E142" s="65">
        <v>8573</v>
      </c>
      <c r="F142" s="70">
        <v>4</v>
      </c>
      <c r="G142" s="116"/>
      <c r="H142" s="66">
        <f t="shared" si="1"/>
        <v>0</v>
      </c>
    </row>
    <row r="143" spans="1:8" ht="24.4" customHeight="1" x14ac:dyDescent="0.25">
      <c r="A143" s="82" t="s">
        <v>211</v>
      </c>
      <c r="B143" s="184" t="s">
        <v>268</v>
      </c>
      <c r="C143" s="185"/>
      <c r="D143" s="83">
        <v>0</v>
      </c>
      <c r="E143" s="65">
        <v>3169</v>
      </c>
      <c r="F143" s="70">
        <v>4</v>
      </c>
      <c r="G143" s="116"/>
      <c r="H143" s="66">
        <f t="shared" si="1"/>
        <v>0</v>
      </c>
    </row>
    <row r="144" spans="1:8" ht="24.4" customHeight="1" x14ac:dyDescent="0.25">
      <c r="A144" s="82" t="s">
        <v>212</v>
      </c>
      <c r="B144" s="184" t="s">
        <v>269</v>
      </c>
      <c r="C144" s="185"/>
      <c r="D144" s="83">
        <v>0</v>
      </c>
      <c r="E144" s="65">
        <v>454</v>
      </c>
      <c r="F144" s="70">
        <v>4</v>
      </c>
      <c r="G144" s="116"/>
      <c r="H144" s="66">
        <f t="shared" si="1"/>
        <v>0</v>
      </c>
    </row>
    <row r="145" spans="1:11" ht="24.4" customHeight="1" x14ac:dyDescent="0.25">
      <c r="A145" s="82" t="s">
        <v>213</v>
      </c>
      <c r="B145" s="184" t="s">
        <v>270</v>
      </c>
      <c r="C145" s="185"/>
      <c r="D145" s="83">
        <v>0</v>
      </c>
      <c r="E145" s="65">
        <v>4380</v>
      </c>
      <c r="F145" s="70">
        <v>4</v>
      </c>
      <c r="G145" s="116"/>
      <c r="H145" s="66">
        <f t="shared" si="1"/>
        <v>0</v>
      </c>
    </row>
    <row r="146" spans="1:11" ht="24.4" customHeight="1" x14ac:dyDescent="0.25">
      <c r="A146" s="82" t="s">
        <v>214</v>
      </c>
      <c r="B146" s="184" t="s">
        <v>271</v>
      </c>
      <c r="C146" s="185"/>
      <c r="D146" s="83">
        <v>0</v>
      </c>
      <c r="E146" s="65">
        <v>324</v>
      </c>
      <c r="F146" s="70">
        <v>4</v>
      </c>
      <c r="G146" s="116"/>
      <c r="H146" s="66">
        <f t="shared" si="1"/>
        <v>0</v>
      </c>
    </row>
    <row r="147" spans="1:11" ht="24.4" customHeight="1" x14ac:dyDescent="0.25">
      <c r="A147" s="82" t="s">
        <v>215</v>
      </c>
      <c r="B147" s="184" t="s">
        <v>272</v>
      </c>
      <c r="C147" s="185"/>
      <c r="D147" s="83">
        <v>0</v>
      </c>
      <c r="E147" s="65">
        <v>68</v>
      </c>
      <c r="F147" s="70">
        <v>4</v>
      </c>
      <c r="G147" s="116"/>
      <c r="H147" s="66">
        <f t="shared" si="1"/>
        <v>0</v>
      </c>
    </row>
    <row r="148" spans="1:11" ht="24.4" customHeight="1" x14ac:dyDescent="0.25">
      <c r="A148" s="82" t="s">
        <v>216</v>
      </c>
      <c r="B148" s="184" t="s">
        <v>273</v>
      </c>
      <c r="C148" s="185"/>
      <c r="D148" s="83">
        <v>0</v>
      </c>
      <c r="E148" s="65">
        <v>11454</v>
      </c>
      <c r="F148" s="70">
        <v>4</v>
      </c>
      <c r="G148" s="116"/>
      <c r="H148" s="66">
        <f t="shared" si="1"/>
        <v>0</v>
      </c>
    </row>
    <row r="149" spans="1:11" ht="24.4" customHeight="1" x14ac:dyDescent="0.25">
      <c r="A149" s="82" t="s">
        <v>217</v>
      </c>
      <c r="B149" s="184" t="s">
        <v>274</v>
      </c>
      <c r="C149" s="185"/>
      <c r="D149" s="83">
        <v>0</v>
      </c>
      <c r="E149" s="65">
        <v>1513</v>
      </c>
      <c r="F149" s="70">
        <v>4</v>
      </c>
      <c r="G149" s="116"/>
      <c r="H149" s="66">
        <f t="shared" si="1"/>
        <v>0</v>
      </c>
    </row>
    <row r="150" spans="1:11" ht="24.4" customHeight="1" x14ac:dyDescent="0.25">
      <c r="A150" s="82" t="s">
        <v>218</v>
      </c>
      <c r="B150" s="184" t="s">
        <v>275</v>
      </c>
      <c r="C150" s="185"/>
      <c r="D150" s="83">
        <v>0</v>
      </c>
      <c r="E150" s="65" t="s">
        <v>154</v>
      </c>
      <c r="F150" s="70">
        <v>6</v>
      </c>
      <c r="G150" s="116"/>
      <c r="H150" s="66">
        <f t="shared" si="1"/>
        <v>0</v>
      </c>
    </row>
    <row r="151" spans="1:11" ht="24.4" customHeight="1" x14ac:dyDescent="0.25">
      <c r="A151" s="82" t="s">
        <v>219</v>
      </c>
      <c r="B151" s="184" t="s">
        <v>276</v>
      </c>
      <c r="C151" s="185"/>
      <c r="D151" s="83">
        <v>0</v>
      </c>
      <c r="E151" s="65">
        <v>2384</v>
      </c>
      <c r="F151" s="70">
        <v>4</v>
      </c>
      <c r="G151" s="116"/>
      <c r="H151" s="66">
        <f t="shared" si="1"/>
        <v>0</v>
      </c>
    </row>
    <row r="152" spans="1:11" ht="24.4" customHeight="1" x14ac:dyDescent="0.25">
      <c r="A152" s="82" t="s">
        <v>220</v>
      </c>
      <c r="B152" s="184" t="s">
        <v>277</v>
      </c>
      <c r="C152" s="185"/>
      <c r="D152" s="83">
        <v>0</v>
      </c>
      <c r="E152" s="65">
        <v>2162</v>
      </c>
      <c r="F152" s="70">
        <v>4</v>
      </c>
      <c r="G152" s="116"/>
      <c r="H152" s="66">
        <f t="shared" si="1"/>
        <v>0</v>
      </c>
    </row>
    <row r="153" spans="1:11" ht="24.4" customHeight="1" x14ac:dyDescent="0.25">
      <c r="A153" s="82" t="s">
        <v>221</v>
      </c>
      <c r="B153" s="184" t="s">
        <v>278</v>
      </c>
      <c r="C153" s="185"/>
      <c r="D153" s="83">
        <v>0</v>
      </c>
      <c r="E153" s="65">
        <v>3880</v>
      </c>
      <c r="F153" s="70">
        <v>4</v>
      </c>
      <c r="G153" s="116"/>
      <c r="H153" s="66">
        <f t="shared" si="1"/>
        <v>0</v>
      </c>
    </row>
    <row r="154" spans="1:11" ht="24.4" customHeight="1" x14ac:dyDescent="0.25">
      <c r="A154" s="82" t="s">
        <v>221</v>
      </c>
      <c r="B154" s="193" t="s">
        <v>279</v>
      </c>
      <c r="C154" s="193"/>
      <c r="D154" s="83">
        <v>0</v>
      </c>
      <c r="E154" s="65">
        <v>2865</v>
      </c>
      <c r="F154" s="70">
        <v>4</v>
      </c>
      <c r="G154" s="116"/>
      <c r="H154" s="66">
        <f t="shared" si="1"/>
        <v>0</v>
      </c>
    </row>
    <row r="155" spans="1:11" ht="24.4" customHeight="1" x14ac:dyDescent="0.25">
      <c r="A155" s="85" t="s">
        <v>223</v>
      </c>
      <c r="B155" s="192" t="s">
        <v>280</v>
      </c>
      <c r="C155" s="192"/>
      <c r="D155" s="86">
        <v>2</v>
      </c>
      <c r="E155" s="87">
        <v>3822</v>
      </c>
      <c r="F155" s="88">
        <v>4</v>
      </c>
      <c r="G155" s="117"/>
      <c r="H155" s="89">
        <f t="shared" si="1"/>
        <v>0</v>
      </c>
    </row>
    <row r="156" spans="1:11" ht="24.4" customHeight="1" x14ac:dyDescent="0.25">
      <c r="A156" s="240" t="s">
        <v>12</v>
      </c>
      <c r="B156" s="241"/>
      <c r="C156" s="241"/>
      <c r="D156" s="241"/>
      <c r="E156" s="241"/>
      <c r="F156" s="241"/>
      <c r="G156" s="241"/>
      <c r="H156" s="120" t="str">
        <f>IF(SUM(H104:H155)=0,"This cell will autopopulate.",SUM(H104:H155))</f>
        <v>This cell will autopopulate.</v>
      </c>
    </row>
    <row r="157" spans="1:11" ht="28.5" customHeight="1" thickBot="1" x14ac:dyDescent="0.3">
      <c r="A157" s="190" t="s">
        <v>115</v>
      </c>
      <c r="B157" s="191"/>
      <c r="C157" s="191"/>
      <c r="D157" s="191"/>
      <c r="E157" s="191"/>
      <c r="F157" s="191"/>
      <c r="G157" s="242">
        <f>SUM(G12,G21,G28,G38,G46,G54,G62,G79,G87,G94,G101,H156)</f>
        <v>0</v>
      </c>
      <c r="H157" s="243"/>
    </row>
    <row r="158" spans="1:11" ht="15.75" thickBot="1" x14ac:dyDescent="0.3"/>
    <row r="159" spans="1:11" ht="16.5" thickBot="1" x14ac:dyDescent="0.3">
      <c r="A159" s="187" t="s">
        <v>114</v>
      </c>
      <c r="B159" s="188"/>
      <c r="C159" s="188"/>
      <c r="D159" s="188"/>
      <c r="E159" s="188"/>
      <c r="F159" s="188"/>
      <c r="G159" s="188"/>
      <c r="H159" s="189"/>
      <c r="I159" s="13"/>
      <c r="J159" s="10"/>
      <c r="K159" s="10"/>
    </row>
    <row r="160" spans="1:11" ht="28.15" customHeight="1" thickBot="1" x14ac:dyDescent="0.3">
      <c r="A160" s="181" t="s">
        <v>229</v>
      </c>
      <c r="B160" s="182"/>
      <c r="C160" s="182"/>
      <c r="D160" s="182"/>
      <c r="E160" s="182"/>
      <c r="F160" s="182"/>
      <c r="G160" s="182"/>
      <c r="H160" s="183"/>
      <c r="I160" s="41"/>
      <c r="J160" s="41"/>
      <c r="K160" s="41"/>
    </row>
    <row r="161" spans="1:11" ht="26.25" customHeight="1" x14ac:dyDescent="0.25">
      <c r="A161" s="107" t="s">
        <v>13</v>
      </c>
      <c r="B161" s="179" t="s">
        <v>7</v>
      </c>
      <c r="C161" s="180"/>
      <c r="D161" s="103" t="s">
        <v>48</v>
      </c>
      <c r="E161" s="90" t="s">
        <v>2</v>
      </c>
      <c r="F161" s="179" t="s">
        <v>89</v>
      </c>
      <c r="G161" s="180"/>
      <c r="H161" s="108" t="s">
        <v>90</v>
      </c>
      <c r="I161" s="60"/>
      <c r="J161" s="42"/>
      <c r="K161" s="43"/>
    </row>
    <row r="162" spans="1:11" x14ac:dyDescent="0.25">
      <c r="A162" s="106" t="s">
        <v>81</v>
      </c>
      <c r="B162" s="173" t="s">
        <v>51</v>
      </c>
      <c r="C162" s="173"/>
      <c r="D162" s="91">
        <v>12</v>
      </c>
      <c r="E162" s="105" t="s">
        <v>3</v>
      </c>
      <c r="F162" s="160"/>
      <c r="G162" s="161"/>
      <c r="H162" s="119">
        <f>IF(ISERROR(D162*F162),"This cell will autopopulate.",( D162*F162))</f>
        <v>0</v>
      </c>
      <c r="I162" s="59"/>
      <c r="J162" s="4"/>
      <c r="K162" s="43"/>
    </row>
    <row r="163" spans="1:11" ht="24" customHeight="1" x14ac:dyDescent="0.25">
      <c r="A163" s="109" t="str">
        <f>CONCATENATE("1.2.",RIGHT(A162,1)+1)</f>
        <v>1.2.2</v>
      </c>
      <c r="B163" s="173" t="s">
        <v>52</v>
      </c>
      <c r="C163" s="173"/>
      <c r="D163" s="91">
        <v>12</v>
      </c>
      <c r="E163" s="105" t="s">
        <v>3</v>
      </c>
      <c r="F163" s="160"/>
      <c r="G163" s="161"/>
      <c r="H163" s="119">
        <f t="shared" ref="H163:H182" si="3">IF(ISERROR(D163*F163),"This cell will autopopulate.",( D163*F163))</f>
        <v>0</v>
      </c>
      <c r="I163" s="59"/>
      <c r="J163" s="4"/>
      <c r="K163" s="43"/>
    </row>
    <row r="164" spans="1:11" ht="24" customHeight="1" x14ac:dyDescent="0.25">
      <c r="A164" s="109" t="str">
        <f t="shared" ref="A164:A171" si="4">CONCATENATE("1.2.",RIGHT(A163,1)+1)</f>
        <v>1.2.3</v>
      </c>
      <c r="B164" s="173" t="s">
        <v>53</v>
      </c>
      <c r="C164" s="173"/>
      <c r="D164" s="91">
        <v>12</v>
      </c>
      <c r="E164" s="105" t="s">
        <v>3</v>
      </c>
      <c r="F164" s="160"/>
      <c r="G164" s="161"/>
      <c r="H164" s="119">
        <f t="shared" si="3"/>
        <v>0</v>
      </c>
      <c r="I164" s="59"/>
      <c r="J164" s="4"/>
      <c r="K164" s="43"/>
    </row>
    <row r="165" spans="1:11" ht="24" customHeight="1" x14ac:dyDescent="0.25">
      <c r="A165" s="109" t="str">
        <f t="shared" si="4"/>
        <v>1.2.4</v>
      </c>
      <c r="B165" s="173" t="s">
        <v>54</v>
      </c>
      <c r="C165" s="173"/>
      <c r="D165" s="91">
        <v>12</v>
      </c>
      <c r="E165" s="105" t="s">
        <v>3</v>
      </c>
      <c r="F165" s="160"/>
      <c r="G165" s="161"/>
      <c r="H165" s="119">
        <f t="shared" si="3"/>
        <v>0</v>
      </c>
      <c r="I165" s="3"/>
      <c r="J165" s="4"/>
      <c r="K165" s="43"/>
    </row>
    <row r="166" spans="1:11" ht="24" customHeight="1" x14ac:dyDescent="0.25">
      <c r="A166" s="109" t="str">
        <f t="shared" si="4"/>
        <v>1.2.5</v>
      </c>
      <c r="B166" s="174" t="s">
        <v>55</v>
      </c>
      <c r="C166" s="175"/>
      <c r="D166" s="91">
        <v>12</v>
      </c>
      <c r="E166" s="105" t="s">
        <v>3</v>
      </c>
      <c r="F166" s="160"/>
      <c r="G166" s="161"/>
      <c r="H166" s="119">
        <f t="shared" si="3"/>
        <v>0</v>
      </c>
      <c r="I166" s="3"/>
      <c r="J166" s="4"/>
    </row>
    <row r="167" spans="1:11" ht="24" customHeight="1" x14ac:dyDescent="0.25">
      <c r="A167" s="109" t="str">
        <f t="shared" si="4"/>
        <v>1.2.6</v>
      </c>
      <c r="B167" s="186" t="s">
        <v>104</v>
      </c>
      <c r="C167" s="173"/>
      <c r="D167" s="91">
        <v>12</v>
      </c>
      <c r="E167" s="105" t="s">
        <v>3</v>
      </c>
      <c r="F167" s="160"/>
      <c r="G167" s="161"/>
      <c r="H167" s="119">
        <f t="shared" si="3"/>
        <v>0</v>
      </c>
      <c r="I167" s="3"/>
      <c r="J167" s="4"/>
    </row>
    <row r="168" spans="1:11" ht="24" customHeight="1" x14ac:dyDescent="0.25">
      <c r="A168" s="109" t="str">
        <f t="shared" si="4"/>
        <v>1.2.7</v>
      </c>
      <c r="B168" s="186" t="s">
        <v>59</v>
      </c>
      <c r="C168" s="173"/>
      <c r="D168" s="91">
        <v>12</v>
      </c>
      <c r="E168" s="105" t="s">
        <v>3</v>
      </c>
      <c r="F168" s="160"/>
      <c r="G168" s="161"/>
      <c r="H168" s="119">
        <f t="shared" si="3"/>
        <v>0</v>
      </c>
      <c r="I168" s="3"/>
      <c r="J168" s="4"/>
    </row>
    <row r="169" spans="1:11" ht="24" customHeight="1" x14ac:dyDescent="0.25">
      <c r="A169" s="109" t="str">
        <f t="shared" si="4"/>
        <v>1.2.8</v>
      </c>
      <c r="B169" s="173" t="s">
        <v>56</v>
      </c>
      <c r="C169" s="173"/>
      <c r="D169" s="91">
        <v>12</v>
      </c>
      <c r="E169" s="105" t="s">
        <v>3</v>
      </c>
      <c r="F169" s="160"/>
      <c r="G169" s="161"/>
      <c r="H169" s="119">
        <f t="shared" si="3"/>
        <v>0</v>
      </c>
      <c r="I169" s="3"/>
      <c r="J169" s="4"/>
    </row>
    <row r="170" spans="1:11" ht="24" customHeight="1" x14ac:dyDescent="0.25">
      <c r="A170" s="109" t="str">
        <f t="shared" si="4"/>
        <v>1.2.9</v>
      </c>
      <c r="B170" s="173" t="s">
        <v>57</v>
      </c>
      <c r="C170" s="173"/>
      <c r="D170" s="91">
        <v>12</v>
      </c>
      <c r="E170" s="105" t="s">
        <v>3</v>
      </c>
      <c r="F170" s="160"/>
      <c r="G170" s="161"/>
      <c r="H170" s="119">
        <f t="shared" si="3"/>
        <v>0</v>
      </c>
      <c r="I170" s="3"/>
      <c r="J170" s="4"/>
    </row>
    <row r="171" spans="1:11" ht="24" customHeight="1" x14ac:dyDescent="0.25">
      <c r="A171" s="109" t="str">
        <f t="shared" si="4"/>
        <v>1.2.10</v>
      </c>
      <c r="B171" s="173" t="s">
        <v>58</v>
      </c>
      <c r="C171" s="173"/>
      <c r="D171" s="91">
        <v>12</v>
      </c>
      <c r="E171" s="105" t="s">
        <v>3</v>
      </c>
      <c r="F171" s="160"/>
      <c r="G171" s="161"/>
      <c r="H171" s="119">
        <f t="shared" si="3"/>
        <v>0</v>
      </c>
      <c r="I171" s="3"/>
      <c r="J171" s="4"/>
    </row>
    <row r="172" spans="1:11" ht="24" customHeight="1" x14ac:dyDescent="0.25">
      <c r="A172" s="109" t="str">
        <f>CONCATENATE("1.2.",RIGHT(A171,2)+1)</f>
        <v>1.2.11</v>
      </c>
      <c r="B172" s="173" t="s">
        <v>93</v>
      </c>
      <c r="C172" s="173"/>
      <c r="D172" s="91">
        <v>12</v>
      </c>
      <c r="E172" s="105" t="s">
        <v>3</v>
      </c>
      <c r="F172" s="160"/>
      <c r="G172" s="161"/>
      <c r="H172" s="119">
        <f t="shared" si="3"/>
        <v>0</v>
      </c>
      <c r="I172" s="3"/>
      <c r="J172" s="4"/>
    </row>
    <row r="173" spans="1:11" ht="24" customHeight="1" x14ac:dyDescent="0.25">
      <c r="A173" s="109" t="str">
        <f t="shared" ref="A173:A182" si="5">CONCATENATE("1.2.",RIGHT(A172,2)+1)</f>
        <v>1.2.12</v>
      </c>
      <c r="B173" s="173" t="s">
        <v>94</v>
      </c>
      <c r="C173" s="173"/>
      <c r="D173" s="91">
        <v>12</v>
      </c>
      <c r="E173" s="105" t="s">
        <v>3</v>
      </c>
      <c r="F173" s="160"/>
      <c r="G173" s="161"/>
      <c r="H173" s="119">
        <f t="shared" si="3"/>
        <v>0</v>
      </c>
      <c r="I173" s="3"/>
      <c r="J173" s="4"/>
    </row>
    <row r="174" spans="1:11" ht="24" customHeight="1" x14ac:dyDescent="0.25">
      <c r="A174" s="109" t="str">
        <f t="shared" si="5"/>
        <v>1.2.13</v>
      </c>
      <c r="B174" s="173" t="s">
        <v>95</v>
      </c>
      <c r="C174" s="173"/>
      <c r="D174" s="91">
        <v>12</v>
      </c>
      <c r="E174" s="105" t="s">
        <v>3</v>
      </c>
      <c r="F174" s="160"/>
      <c r="G174" s="161"/>
      <c r="H174" s="119">
        <f t="shared" si="3"/>
        <v>0</v>
      </c>
      <c r="I174" s="3"/>
      <c r="J174" s="4"/>
    </row>
    <row r="175" spans="1:11" ht="24" customHeight="1" x14ac:dyDescent="0.25">
      <c r="A175" s="109" t="str">
        <f t="shared" si="5"/>
        <v>1.2.14</v>
      </c>
      <c r="B175" s="173" t="s">
        <v>225</v>
      </c>
      <c r="C175" s="173"/>
      <c r="D175" s="91">
        <v>12</v>
      </c>
      <c r="E175" s="105" t="s">
        <v>3</v>
      </c>
      <c r="F175" s="160"/>
      <c r="G175" s="161"/>
      <c r="H175" s="119">
        <f t="shared" si="3"/>
        <v>0</v>
      </c>
      <c r="I175" s="3"/>
      <c r="J175" s="4"/>
    </row>
    <row r="176" spans="1:11" ht="24" customHeight="1" x14ac:dyDescent="0.25">
      <c r="A176" s="26" t="s">
        <v>224</v>
      </c>
      <c r="B176" s="173" t="s">
        <v>226</v>
      </c>
      <c r="C176" s="173"/>
      <c r="D176" s="91">
        <v>12</v>
      </c>
      <c r="E176" s="105" t="s">
        <v>3</v>
      </c>
      <c r="F176" s="160"/>
      <c r="G176" s="161"/>
      <c r="H176" s="119">
        <f t="shared" si="3"/>
        <v>0</v>
      </c>
      <c r="I176" s="47"/>
      <c r="J176" s="4"/>
    </row>
    <row r="177" spans="1:11" ht="24" customHeight="1" x14ac:dyDescent="0.25">
      <c r="A177" s="109" t="str">
        <f t="shared" si="5"/>
        <v>1.2.16</v>
      </c>
      <c r="B177" s="220" t="s">
        <v>282</v>
      </c>
      <c r="C177" s="221"/>
      <c r="D177" s="91">
        <v>12</v>
      </c>
      <c r="E177" s="105" t="s">
        <v>3</v>
      </c>
      <c r="F177" s="160"/>
      <c r="G177" s="161"/>
      <c r="H177" s="119">
        <f t="shared" si="3"/>
        <v>0</v>
      </c>
      <c r="I177" s="59"/>
      <c r="J177" s="4"/>
    </row>
    <row r="178" spans="1:11" ht="24" customHeight="1" x14ac:dyDescent="0.25">
      <c r="A178" s="109" t="str">
        <f t="shared" si="5"/>
        <v>1.2.17</v>
      </c>
      <c r="B178" s="220" t="s">
        <v>283</v>
      </c>
      <c r="C178" s="221"/>
      <c r="D178" s="91">
        <v>12</v>
      </c>
      <c r="E178" s="105" t="s">
        <v>3</v>
      </c>
      <c r="F178" s="160"/>
      <c r="G178" s="161"/>
      <c r="H178" s="119">
        <f>IF(ISERROR(D178*F178),"This cell will autopopulate.",( D178*F178))</f>
        <v>0</v>
      </c>
      <c r="I178" s="59"/>
      <c r="J178" s="4"/>
    </row>
    <row r="179" spans="1:11" ht="24" customHeight="1" x14ac:dyDescent="0.25">
      <c r="A179" s="26" t="s">
        <v>281</v>
      </c>
      <c r="B179" s="220" t="s">
        <v>284</v>
      </c>
      <c r="C179" s="221"/>
      <c r="D179" s="91">
        <v>12</v>
      </c>
      <c r="E179" s="105" t="s">
        <v>3</v>
      </c>
      <c r="F179" s="160"/>
      <c r="G179" s="161"/>
      <c r="H179" s="119">
        <f t="shared" si="3"/>
        <v>0</v>
      </c>
      <c r="I179" s="59"/>
      <c r="J179" s="4"/>
    </row>
    <row r="180" spans="1:11" ht="24" customHeight="1" x14ac:dyDescent="0.25">
      <c r="A180" s="109" t="str">
        <f t="shared" si="5"/>
        <v>1.2.17</v>
      </c>
      <c r="B180" s="220" t="s">
        <v>290</v>
      </c>
      <c r="C180" s="221"/>
      <c r="D180" s="91">
        <v>12</v>
      </c>
      <c r="E180" s="105" t="s">
        <v>3</v>
      </c>
      <c r="F180" s="160"/>
      <c r="G180" s="161"/>
      <c r="H180" s="119">
        <f t="shared" si="3"/>
        <v>0</v>
      </c>
      <c r="I180" s="59"/>
      <c r="J180" s="4"/>
    </row>
    <row r="181" spans="1:11" ht="24" customHeight="1" x14ac:dyDescent="0.25">
      <c r="A181" s="109" t="str">
        <f t="shared" si="5"/>
        <v>1.2.18</v>
      </c>
      <c r="B181" s="220" t="s">
        <v>285</v>
      </c>
      <c r="C181" s="221"/>
      <c r="D181" s="91">
        <v>12</v>
      </c>
      <c r="E181" s="105" t="s">
        <v>3</v>
      </c>
      <c r="F181" s="160"/>
      <c r="G181" s="161"/>
      <c r="H181" s="118">
        <f t="shared" si="3"/>
        <v>0</v>
      </c>
      <c r="I181" s="59"/>
      <c r="J181" s="4"/>
    </row>
    <row r="182" spans="1:11" ht="24" customHeight="1" x14ac:dyDescent="0.25">
      <c r="A182" s="109" t="str">
        <f t="shared" si="5"/>
        <v>1.2.19</v>
      </c>
      <c r="B182" s="173" t="s">
        <v>301</v>
      </c>
      <c r="C182" s="173"/>
      <c r="D182" s="140">
        <v>12</v>
      </c>
      <c r="E182" s="138" t="s">
        <v>3</v>
      </c>
      <c r="F182" s="160"/>
      <c r="G182" s="236"/>
      <c r="H182" s="139">
        <f t="shared" si="3"/>
        <v>0</v>
      </c>
      <c r="I182" s="59"/>
      <c r="J182" s="4"/>
    </row>
    <row r="183" spans="1:11" ht="24" customHeight="1" thickBot="1" x14ac:dyDescent="0.3">
      <c r="A183" s="162" t="s">
        <v>91</v>
      </c>
      <c r="B183" s="163"/>
      <c r="C183" s="163"/>
      <c r="D183" s="163"/>
      <c r="E183" s="163"/>
      <c r="F183" s="163"/>
      <c r="G183" s="164"/>
      <c r="H183" s="141" t="str">
        <f>IF(SUM(H162:H181)=0,"This cell will autopopulate.",SUM(H162:H181))</f>
        <v>This cell will autopopulate.</v>
      </c>
      <c r="I183" s="59"/>
      <c r="J183" s="4"/>
    </row>
    <row r="184" spans="1:11" s="43" customFormat="1" ht="15.75" thickBot="1" x14ac:dyDescent="0.3">
      <c r="A184" s="5"/>
      <c r="B184" s="11"/>
      <c r="C184" s="11"/>
      <c r="D184" s="11"/>
      <c r="E184" s="11"/>
      <c r="F184" s="45"/>
      <c r="G184" s="45"/>
      <c r="H184" s="110"/>
      <c r="I184" s="44"/>
      <c r="J184" s="44"/>
      <c r="K184" s="44"/>
    </row>
    <row r="185" spans="1:11" ht="57.75" customHeight="1" thickBot="1" x14ac:dyDescent="0.3">
      <c r="A185" s="237" t="s">
        <v>294</v>
      </c>
      <c r="B185" s="238"/>
      <c r="C185" s="238"/>
      <c r="D185" s="238"/>
      <c r="E185" s="238"/>
      <c r="F185" s="238"/>
      <c r="G185" s="238"/>
      <c r="H185" s="127">
        <f>SUM(H183,G157)</f>
        <v>0</v>
      </c>
    </row>
  </sheetData>
  <sheetProtection selectLockedCells="1"/>
  <mergeCells count="208">
    <mergeCell ref="B182:C182"/>
    <mergeCell ref="F182:G182"/>
    <mergeCell ref="A185:G185"/>
    <mergeCell ref="B19:C19"/>
    <mergeCell ref="B21:C21"/>
    <mergeCell ref="D21:F21"/>
    <mergeCell ref="B10:C10"/>
    <mergeCell ref="B11:C11"/>
    <mergeCell ref="B12:C12"/>
    <mergeCell ref="D12:F12"/>
    <mergeCell ref="B14:C14"/>
    <mergeCell ref="B15:C15"/>
    <mergeCell ref="B20:C20"/>
    <mergeCell ref="F176:G176"/>
    <mergeCell ref="A156:G156"/>
    <mergeCell ref="G157:H157"/>
    <mergeCell ref="B36:C36"/>
    <mergeCell ref="B37:C37"/>
    <mergeCell ref="B38:C38"/>
    <mergeCell ref="D38:F38"/>
    <mergeCell ref="B39:C39"/>
    <mergeCell ref="B40:C40"/>
    <mergeCell ref="B177:C177"/>
    <mergeCell ref="B178:C178"/>
    <mergeCell ref="B179:C179"/>
    <mergeCell ref="B180:C180"/>
    <mergeCell ref="A4:G4"/>
    <mergeCell ref="A5:G5"/>
    <mergeCell ref="B6:C6"/>
    <mergeCell ref="B7:C7"/>
    <mergeCell ref="B8:G8"/>
    <mergeCell ref="B9:C9"/>
    <mergeCell ref="B16:G16"/>
    <mergeCell ref="B17:C17"/>
    <mergeCell ref="B18:C18"/>
    <mergeCell ref="B23:C23"/>
    <mergeCell ref="B24:C24"/>
    <mergeCell ref="B25:G25"/>
    <mergeCell ref="B26:C26"/>
    <mergeCell ref="B27:C27"/>
    <mergeCell ref="B28:C28"/>
    <mergeCell ref="D28:F28"/>
    <mergeCell ref="B30:C30"/>
    <mergeCell ref="B31:C31"/>
    <mergeCell ref="B32:G32"/>
    <mergeCell ref="B33:C33"/>
    <mergeCell ref="B34:C34"/>
    <mergeCell ref="B35:C35"/>
    <mergeCell ref="B181:C181"/>
    <mergeCell ref="B41:G41"/>
    <mergeCell ref="B42:C42"/>
    <mergeCell ref="B43:C43"/>
    <mergeCell ref="B44:C44"/>
    <mergeCell ref="B45:C45"/>
    <mergeCell ref="B46:C46"/>
    <mergeCell ref="D46:F46"/>
    <mergeCell ref="B61:C61"/>
    <mergeCell ref="B68:C68"/>
    <mergeCell ref="B69:C69"/>
    <mergeCell ref="B70:C70"/>
    <mergeCell ref="B71:C71"/>
    <mergeCell ref="B72:C72"/>
    <mergeCell ref="B73:C73"/>
    <mergeCell ref="B62:C62"/>
    <mergeCell ref="D62:F62"/>
    <mergeCell ref="B64:C64"/>
    <mergeCell ref="B65:C65"/>
    <mergeCell ref="B66:G66"/>
    <mergeCell ref="B67:C67"/>
    <mergeCell ref="B79:C79"/>
    <mergeCell ref="D79:F79"/>
    <mergeCell ref="B81:C81"/>
    <mergeCell ref="B56:C56"/>
    <mergeCell ref="B57:C57"/>
    <mergeCell ref="B58:G58"/>
    <mergeCell ref="B59:C59"/>
    <mergeCell ref="B60:C60"/>
    <mergeCell ref="B48:C48"/>
    <mergeCell ref="B49:C49"/>
    <mergeCell ref="B50:G50"/>
    <mergeCell ref="B51:C51"/>
    <mergeCell ref="B53:C53"/>
    <mergeCell ref="B54:C54"/>
    <mergeCell ref="D54:F54"/>
    <mergeCell ref="B52:C52"/>
    <mergeCell ref="B82:C82"/>
    <mergeCell ref="B83:G83"/>
    <mergeCell ref="B84:C84"/>
    <mergeCell ref="B74:C74"/>
    <mergeCell ref="B75:C75"/>
    <mergeCell ref="B76:C76"/>
    <mergeCell ref="B77:C77"/>
    <mergeCell ref="B78:C78"/>
    <mergeCell ref="B91:G91"/>
    <mergeCell ref="B92:C92"/>
    <mergeCell ref="B93:C93"/>
    <mergeCell ref="B94:C94"/>
    <mergeCell ref="D94:F94"/>
    <mergeCell ref="B96:C96"/>
    <mergeCell ref="B85:C85"/>
    <mergeCell ref="B86:C86"/>
    <mergeCell ref="B87:C87"/>
    <mergeCell ref="D87:F87"/>
    <mergeCell ref="B89:C89"/>
    <mergeCell ref="B90:C90"/>
    <mergeCell ref="F102:G102"/>
    <mergeCell ref="B103:C103"/>
    <mergeCell ref="B104:C104"/>
    <mergeCell ref="B105:C105"/>
    <mergeCell ref="B97:C97"/>
    <mergeCell ref="B98:G98"/>
    <mergeCell ref="B99:C99"/>
    <mergeCell ref="B100:C100"/>
    <mergeCell ref="A101:F101"/>
    <mergeCell ref="B112:C112"/>
    <mergeCell ref="B113:C113"/>
    <mergeCell ref="B114:C114"/>
    <mergeCell ref="B115:C115"/>
    <mergeCell ref="B116:C116"/>
    <mergeCell ref="B106:C106"/>
    <mergeCell ref="B107:C107"/>
    <mergeCell ref="B108:C108"/>
    <mergeCell ref="B109:C109"/>
    <mergeCell ref="B110:C110"/>
    <mergeCell ref="B111:C111"/>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35:C135"/>
    <mergeCell ref="B136:C136"/>
    <mergeCell ref="B137:C137"/>
    <mergeCell ref="B138:C138"/>
    <mergeCell ref="B139:C139"/>
    <mergeCell ref="B140:C140"/>
    <mergeCell ref="B155:C155"/>
    <mergeCell ref="B129:C129"/>
    <mergeCell ref="B130:C130"/>
    <mergeCell ref="B131:C131"/>
    <mergeCell ref="B132:C132"/>
    <mergeCell ref="B133:C133"/>
    <mergeCell ref="B134:C134"/>
    <mergeCell ref="B154:C154"/>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67:C167"/>
    <mergeCell ref="F167:G167"/>
    <mergeCell ref="B168:C168"/>
    <mergeCell ref="F168:G168"/>
    <mergeCell ref="B169:C169"/>
    <mergeCell ref="F169:G169"/>
    <mergeCell ref="A159:H159"/>
    <mergeCell ref="A157:F157"/>
    <mergeCell ref="B170:C170"/>
    <mergeCell ref="F170:G170"/>
    <mergeCell ref="B171:C171"/>
    <mergeCell ref="F171:G171"/>
    <mergeCell ref="B176:C176"/>
    <mergeCell ref="B172:C172"/>
    <mergeCell ref="F172:G172"/>
    <mergeCell ref="B173:C173"/>
    <mergeCell ref="F173:G173"/>
    <mergeCell ref="B174:C174"/>
    <mergeCell ref="F174:G174"/>
    <mergeCell ref="B175:C175"/>
    <mergeCell ref="F175:G175"/>
    <mergeCell ref="F177:G177"/>
    <mergeCell ref="F178:G178"/>
    <mergeCell ref="F179:G179"/>
    <mergeCell ref="F180:G180"/>
    <mergeCell ref="F181:G181"/>
    <mergeCell ref="A183:G183"/>
    <mergeCell ref="E1:G2"/>
    <mergeCell ref="A1:D1"/>
    <mergeCell ref="A2:D2"/>
    <mergeCell ref="B163:C163"/>
    <mergeCell ref="F163:G163"/>
    <mergeCell ref="B164:C164"/>
    <mergeCell ref="F164:G164"/>
    <mergeCell ref="B165:C165"/>
    <mergeCell ref="F165:G165"/>
    <mergeCell ref="B166:C166"/>
    <mergeCell ref="F166:G166"/>
    <mergeCell ref="A3:G3"/>
    <mergeCell ref="B161:C161"/>
    <mergeCell ref="F161:G161"/>
    <mergeCell ref="B162:C162"/>
    <mergeCell ref="F162:G162"/>
    <mergeCell ref="A160:H160"/>
    <mergeCell ref="B153:C153"/>
  </mergeCells>
  <pageMargins left="0.7" right="0.7" top="0.7" bottom="0.7" header="0.3" footer="0.3"/>
  <pageSetup scale="70" fitToHeight="0" orientation="landscape" r:id="rId1"/>
  <headerFooter>
    <oddFooter>&amp;CAPPENDIX B - RESPONSE WORKBOOK
ITN 98702 FACILITIES PEST CONTROL SERVICES</oddFooter>
  </headerFooter>
  <rowBreaks count="2" manualBreakCount="2">
    <brk id="38" max="16383" man="1"/>
    <brk id="80"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6"/>
  <sheetViews>
    <sheetView zoomScale="130" zoomScaleNormal="130" workbookViewId="0">
      <selection activeCell="B42" sqref="B42:C42"/>
    </sheetView>
  </sheetViews>
  <sheetFormatPr defaultColWidth="8.85546875" defaultRowHeight="15" x14ac:dyDescent="0.25"/>
  <cols>
    <col min="1" max="1" width="6.42578125" style="2" customWidth="1"/>
    <col min="2" max="2" width="22.28515625" style="2" customWidth="1"/>
    <col min="3" max="3" width="18.7109375" style="2" customWidth="1"/>
    <col min="4" max="4" width="29.42578125" style="2" customWidth="1"/>
    <col min="5" max="5" width="18.5703125" style="2" customWidth="1"/>
    <col min="6" max="6" width="2.28515625" style="2" customWidth="1"/>
    <col min="7" max="7" width="24.5703125" style="2" bestFit="1" customWidth="1"/>
    <col min="8" max="8" width="21.7109375" style="2" customWidth="1"/>
    <col min="9" max="16384" width="8.85546875" style="2"/>
  </cols>
  <sheetData>
    <row r="1" spans="1:8" ht="18" customHeight="1" thickBot="1" x14ac:dyDescent="0.3">
      <c r="A1" s="292" t="s">
        <v>228</v>
      </c>
      <c r="B1" s="292"/>
      <c r="C1" s="292"/>
      <c r="D1" s="292"/>
      <c r="E1" s="292"/>
      <c r="F1" s="292"/>
      <c r="G1" s="292"/>
      <c r="H1" s="292"/>
    </row>
    <row r="2" spans="1:8" ht="15.6" customHeight="1" x14ac:dyDescent="0.25">
      <c r="A2" s="293" t="s">
        <v>116</v>
      </c>
      <c r="B2" s="294"/>
      <c r="C2" s="294"/>
      <c r="D2" s="294"/>
      <c r="E2" s="294"/>
      <c r="F2" s="294"/>
      <c r="G2" s="294"/>
      <c r="H2" s="295"/>
    </row>
    <row r="3" spans="1:8" ht="104.45" customHeight="1" thickBot="1" x14ac:dyDescent="0.3">
      <c r="A3" s="296" t="s">
        <v>302</v>
      </c>
      <c r="B3" s="297"/>
      <c r="C3" s="297"/>
      <c r="D3" s="297"/>
      <c r="E3" s="297"/>
      <c r="F3" s="297"/>
      <c r="G3" s="297"/>
      <c r="H3" s="298"/>
    </row>
    <row r="4" spans="1:8" ht="27" x14ac:dyDescent="0.25">
      <c r="A4" s="51" t="s">
        <v>0</v>
      </c>
      <c r="B4" s="303" t="s">
        <v>1</v>
      </c>
      <c r="C4" s="303"/>
      <c r="D4" s="52" t="s">
        <v>6</v>
      </c>
      <c r="E4" s="104" t="s">
        <v>2</v>
      </c>
      <c r="F4" s="304" t="s">
        <v>89</v>
      </c>
      <c r="G4" s="305"/>
      <c r="H4" s="53" t="s">
        <v>90</v>
      </c>
    </row>
    <row r="5" spans="1:8" x14ac:dyDescent="0.25">
      <c r="A5" s="54" t="s">
        <v>107</v>
      </c>
      <c r="B5" s="306" t="s">
        <v>82</v>
      </c>
      <c r="C5" s="307"/>
      <c r="D5" s="307"/>
      <c r="E5" s="307"/>
      <c r="F5" s="307"/>
      <c r="G5" s="307"/>
      <c r="H5" s="308"/>
    </row>
    <row r="6" spans="1:8" x14ac:dyDescent="0.25">
      <c r="A6" s="106"/>
      <c r="B6" s="299" t="s">
        <v>96</v>
      </c>
      <c r="C6" s="300"/>
      <c r="D6" s="91">
        <v>36</v>
      </c>
      <c r="E6" s="301" t="s">
        <v>105</v>
      </c>
      <c r="F6" s="302"/>
      <c r="G6" s="125"/>
      <c r="H6" s="92">
        <f>IF(ISERROR(G6*D6),"This cell will autopopulate.",(G6*D6))</f>
        <v>0</v>
      </c>
    </row>
    <row r="7" spans="1:8" ht="24" customHeight="1" x14ac:dyDescent="0.25">
      <c r="A7" s="106"/>
      <c r="B7" s="252" t="s">
        <v>98</v>
      </c>
      <c r="C7" s="253"/>
      <c r="D7" s="91">
        <v>12</v>
      </c>
      <c r="E7" s="93" t="s">
        <v>105</v>
      </c>
      <c r="F7" s="94"/>
      <c r="G7" s="125"/>
      <c r="H7" s="92">
        <f t="shared" ref="H7:H11" si="0">IF(ISERROR(G7*D7),"This cell will autopopulate.",(G7*D7))</f>
        <v>0</v>
      </c>
    </row>
    <row r="8" spans="1:8" x14ac:dyDescent="0.25">
      <c r="A8" s="106"/>
      <c r="B8" s="252" t="s">
        <v>132</v>
      </c>
      <c r="C8" s="253"/>
      <c r="D8" s="91">
        <v>4</v>
      </c>
      <c r="E8" s="301" t="s">
        <v>105</v>
      </c>
      <c r="F8" s="302"/>
      <c r="G8" s="125"/>
      <c r="H8" s="92">
        <f t="shared" si="0"/>
        <v>0</v>
      </c>
    </row>
    <row r="9" spans="1:8" ht="15" customHeight="1" x14ac:dyDescent="0.25">
      <c r="A9" s="106"/>
      <c r="B9" s="252" t="s">
        <v>133</v>
      </c>
      <c r="C9" s="253"/>
      <c r="D9" s="91">
        <v>2</v>
      </c>
      <c r="E9" s="93" t="s">
        <v>105</v>
      </c>
      <c r="F9" s="94"/>
      <c r="G9" s="125"/>
      <c r="H9" s="92">
        <f t="shared" si="0"/>
        <v>0</v>
      </c>
    </row>
    <row r="10" spans="1:8" x14ac:dyDescent="0.25">
      <c r="A10" s="106"/>
      <c r="B10" s="299" t="s">
        <v>97</v>
      </c>
      <c r="C10" s="300"/>
      <c r="D10" s="91">
        <v>3</v>
      </c>
      <c r="E10" s="301" t="s">
        <v>105</v>
      </c>
      <c r="F10" s="302"/>
      <c r="G10" s="125"/>
      <c r="H10" s="92">
        <f t="shared" si="0"/>
        <v>0</v>
      </c>
    </row>
    <row r="11" spans="1:8" ht="25.5" customHeight="1" x14ac:dyDescent="0.25">
      <c r="A11" s="106"/>
      <c r="B11" s="252" t="s">
        <v>99</v>
      </c>
      <c r="C11" s="253"/>
      <c r="D11" s="91">
        <v>5</v>
      </c>
      <c r="E11" s="93" t="s">
        <v>105</v>
      </c>
      <c r="F11" s="94"/>
      <c r="G11" s="125"/>
      <c r="H11" s="92">
        <f t="shared" si="0"/>
        <v>0</v>
      </c>
    </row>
    <row r="12" spans="1:8" ht="15.75" customHeight="1" x14ac:dyDescent="0.25">
      <c r="A12" s="254" t="s">
        <v>106</v>
      </c>
      <c r="B12" s="255"/>
      <c r="C12" s="255"/>
      <c r="D12" s="255"/>
      <c r="E12" s="255"/>
      <c r="F12" s="256"/>
      <c r="G12" s="309" t="str">
        <f>IF(SUM(H6:H11)=0,"This cell will autopopulate.",SUM(H6:H11))</f>
        <v>This cell will autopopulate.</v>
      </c>
      <c r="H12" s="271"/>
    </row>
    <row r="13" spans="1:8" x14ac:dyDescent="0.25">
      <c r="A13" s="263"/>
      <c r="B13" s="264"/>
      <c r="C13" s="264"/>
      <c r="D13" s="264"/>
      <c r="E13" s="264"/>
      <c r="F13" s="264"/>
      <c r="G13" s="264"/>
      <c r="H13" s="265"/>
    </row>
    <row r="14" spans="1:8" x14ac:dyDescent="0.25">
      <c r="A14" s="55" t="s">
        <v>108</v>
      </c>
      <c r="B14" s="260" t="s">
        <v>83</v>
      </c>
      <c r="C14" s="261"/>
      <c r="D14" s="261"/>
      <c r="E14" s="261"/>
      <c r="F14" s="261"/>
      <c r="G14" s="261"/>
      <c r="H14" s="262"/>
    </row>
    <row r="15" spans="1:8" x14ac:dyDescent="0.25">
      <c r="A15" s="26"/>
      <c r="B15" s="248" t="s">
        <v>153</v>
      </c>
      <c r="C15" s="248"/>
      <c r="D15" s="95">
        <v>3</v>
      </c>
      <c r="E15" s="246" t="s">
        <v>3</v>
      </c>
      <c r="F15" s="247"/>
      <c r="G15" s="116"/>
      <c r="H15" s="96">
        <f>IF(ISERROR(G15*D15),"This cell will autopopulate.",(G15*D15))</f>
        <v>0</v>
      </c>
    </row>
    <row r="16" spans="1:8" ht="15.75" customHeight="1" x14ac:dyDescent="0.25">
      <c r="A16" s="254" t="s">
        <v>111</v>
      </c>
      <c r="B16" s="255"/>
      <c r="C16" s="255"/>
      <c r="D16" s="255"/>
      <c r="E16" s="255"/>
      <c r="F16" s="256"/>
      <c r="G16" s="309" t="str">
        <f>IF(SUM(H15:H15)=0,"This cell will autopopulate.",SUM(H15:H15))</f>
        <v>This cell will autopopulate.</v>
      </c>
      <c r="H16" s="271"/>
    </row>
    <row r="17" spans="1:8" x14ac:dyDescent="0.25">
      <c r="A17" s="257"/>
      <c r="B17" s="258"/>
      <c r="C17" s="258"/>
      <c r="D17" s="258"/>
      <c r="E17" s="258"/>
      <c r="F17" s="258"/>
      <c r="G17" s="258"/>
      <c r="H17" s="259"/>
    </row>
    <row r="18" spans="1:8" ht="15.75" x14ac:dyDescent="0.25">
      <c r="A18" s="55" t="s">
        <v>109</v>
      </c>
      <c r="B18" s="310" t="s">
        <v>84</v>
      </c>
      <c r="C18" s="310"/>
      <c r="D18" s="97">
        <v>2000</v>
      </c>
      <c r="E18" s="311" t="s">
        <v>85</v>
      </c>
      <c r="F18" s="312"/>
      <c r="G18" s="124"/>
      <c r="H18" s="98">
        <f>IF(ISERROR(G18*D18),"This cell will autopopulate.",(G18*D18))</f>
        <v>0</v>
      </c>
    </row>
    <row r="19" spans="1:8" ht="15.75" customHeight="1" x14ac:dyDescent="0.25">
      <c r="A19" s="254" t="s">
        <v>112</v>
      </c>
      <c r="B19" s="255"/>
      <c r="C19" s="255"/>
      <c r="D19" s="255"/>
      <c r="E19" s="255"/>
      <c r="F19" s="256"/>
      <c r="G19" s="270" t="str">
        <f>IF(SUM(H18:H18)=0,"This cell will autopopulate.",SUM(H18:H18))</f>
        <v>This cell will autopopulate.</v>
      </c>
      <c r="H19" s="271"/>
    </row>
    <row r="20" spans="1:8" x14ac:dyDescent="0.25">
      <c r="A20" s="257"/>
      <c r="B20" s="258"/>
      <c r="C20" s="258"/>
      <c r="D20" s="258"/>
      <c r="E20" s="258"/>
      <c r="F20" s="258"/>
      <c r="G20" s="258"/>
      <c r="H20" s="259"/>
    </row>
    <row r="21" spans="1:8" ht="15.75" x14ac:dyDescent="0.25">
      <c r="A21" s="55" t="s">
        <v>110</v>
      </c>
      <c r="B21" s="268" t="s">
        <v>292</v>
      </c>
      <c r="C21" s="268"/>
      <c r="D21" s="268"/>
      <c r="E21" s="268"/>
      <c r="F21" s="268"/>
      <c r="G21" s="268"/>
      <c r="H21" s="269"/>
    </row>
    <row r="22" spans="1:8" ht="27.75" customHeight="1" x14ac:dyDescent="0.25">
      <c r="A22" s="26"/>
      <c r="B22" s="248" t="s">
        <v>291</v>
      </c>
      <c r="C22" s="248"/>
      <c r="D22" s="99">
        <v>240</v>
      </c>
      <c r="E22" s="246" t="s">
        <v>3</v>
      </c>
      <c r="F22" s="247"/>
      <c r="G22" s="117"/>
      <c r="H22" s="115">
        <f>IF(ISERROR(D22*G22),"This cell will autopopulate.",( D22*G22))</f>
        <v>0</v>
      </c>
    </row>
    <row r="23" spans="1:8" ht="15.75" customHeight="1" x14ac:dyDescent="0.25">
      <c r="A23" s="254" t="s">
        <v>122</v>
      </c>
      <c r="B23" s="255"/>
      <c r="C23" s="255"/>
      <c r="D23" s="255"/>
      <c r="E23" s="255"/>
      <c r="F23" s="256"/>
      <c r="G23" s="270" t="str">
        <f>IF(SUM(H22:H22)=0,"This cell will autopopulate.",SUM(H22:H22))</f>
        <v>This cell will autopopulate.</v>
      </c>
      <c r="H23" s="271"/>
    </row>
    <row r="24" spans="1:8" x14ac:dyDescent="0.25">
      <c r="A24" s="55"/>
      <c r="B24" s="266"/>
      <c r="C24" s="266"/>
      <c r="D24" s="266"/>
      <c r="E24" s="266"/>
      <c r="F24" s="266"/>
      <c r="G24" s="266"/>
      <c r="H24" s="267"/>
    </row>
    <row r="25" spans="1:8" ht="15.75" x14ac:dyDescent="0.25">
      <c r="A25" s="26" t="s">
        <v>134</v>
      </c>
      <c r="B25" s="274" t="s">
        <v>142</v>
      </c>
      <c r="C25" s="274"/>
      <c r="D25" s="274"/>
      <c r="E25" s="274"/>
      <c r="F25" s="274"/>
      <c r="G25" s="274"/>
      <c r="H25" s="275"/>
    </row>
    <row r="26" spans="1:8" ht="15.75" customHeight="1" x14ac:dyDescent="0.25">
      <c r="A26" s="26"/>
      <c r="B26" s="249" t="s">
        <v>135</v>
      </c>
      <c r="C26" s="249"/>
      <c r="D26" s="99">
        <v>10</v>
      </c>
      <c r="E26" s="246" t="s">
        <v>3</v>
      </c>
      <c r="F26" s="247"/>
      <c r="G26" s="116"/>
      <c r="H26" s="100">
        <f>G26*D26</f>
        <v>0</v>
      </c>
    </row>
    <row r="27" spans="1:8" x14ac:dyDescent="0.25">
      <c r="A27" s="26"/>
      <c r="B27" s="249" t="s">
        <v>136</v>
      </c>
      <c r="C27" s="249"/>
      <c r="D27" s="99">
        <v>1</v>
      </c>
      <c r="E27" s="246" t="s">
        <v>3</v>
      </c>
      <c r="F27" s="247"/>
      <c r="G27" s="117"/>
      <c r="H27" s="100">
        <f t="shared" ref="H27:H46" si="1">G27*D27</f>
        <v>0</v>
      </c>
    </row>
    <row r="28" spans="1:8" x14ac:dyDescent="0.25">
      <c r="A28" s="26"/>
      <c r="B28" s="249" t="s">
        <v>137</v>
      </c>
      <c r="C28" s="249"/>
      <c r="D28" s="99">
        <v>1</v>
      </c>
      <c r="E28" s="250" t="s">
        <v>3</v>
      </c>
      <c r="F28" s="251"/>
      <c r="G28" s="117"/>
      <c r="H28" s="100">
        <f t="shared" si="1"/>
        <v>0</v>
      </c>
    </row>
    <row r="29" spans="1:8" x14ac:dyDescent="0.25">
      <c r="A29" s="26"/>
      <c r="B29" s="249" t="s">
        <v>138</v>
      </c>
      <c r="C29" s="249"/>
      <c r="D29" s="99">
        <v>2</v>
      </c>
      <c r="E29" s="250" t="s">
        <v>3</v>
      </c>
      <c r="F29" s="251"/>
      <c r="G29" s="123"/>
      <c r="H29" s="100">
        <f t="shared" si="1"/>
        <v>0</v>
      </c>
    </row>
    <row r="30" spans="1:8" x14ac:dyDescent="0.25">
      <c r="A30" s="26"/>
      <c r="B30" s="249" t="s">
        <v>139</v>
      </c>
      <c r="C30" s="249"/>
      <c r="D30" s="99">
        <v>1</v>
      </c>
      <c r="E30" s="250" t="s">
        <v>3</v>
      </c>
      <c r="F30" s="251"/>
      <c r="G30" s="123"/>
      <c r="H30" s="100">
        <f t="shared" si="1"/>
        <v>0</v>
      </c>
    </row>
    <row r="31" spans="1:8" x14ac:dyDescent="0.25">
      <c r="A31" s="26"/>
      <c r="B31" s="249" t="s">
        <v>140</v>
      </c>
      <c r="C31" s="249"/>
      <c r="D31" s="99">
        <v>1</v>
      </c>
      <c r="E31" s="250" t="s">
        <v>3</v>
      </c>
      <c r="F31" s="251"/>
      <c r="G31" s="123"/>
      <c r="H31" s="100">
        <f t="shared" si="1"/>
        <v>0</v>
      </c>
    </row>
    <row r="32" spans="1:8" ht="15.75" x14ac:dyDescent="0.25">
      <c r="A32" s="26"/>
      <c r="B32" s="249" t="s">
        <v>141</v>
      </c>
      <c r="C32" s="249"/>
      <c r="D32" s="99">
        <v>4</v>
      </c>
      <c r="E32" s="250" t="s">
        <v>3</v>
      </c>
      <c r="F32" s="251"/>
      <c r="G32" s="123"/>
      <c r="H32" s="100">
        <f t="shared" si="1"/>
        <v>0</v>
      </c>
    </row>
    <row r="33" spans="1:8" ht="15.75" x14ac:dyDescent="0.25">
      <c r="A33" s="26"/>
      <c r="B33" s="249" t="s">
        <v>305</v>
      </c>
      <c r="C33" s="249"/>
      <c r="D33" s="99">
        <v>3</v>
      </c>
      <c r="E33" s="250" t="s">
        <v>3</v>
      </c>
      <c r="F33" s="251"/>
      <c r="G33" s="123"/>
      <c r="H33" s="100">
        <f t="shared" si="1"/>
        <v>0</v>
      </c>
    </row>
    <row r="34" spans="1:8" x14ac:dyDescent="0.25">
      <c r="A34" s="26"/>
      <c r="B34" s="249" t="s">
        <v>306</v>
      </c>
      <c r="C34" s="249"/>
      <c r="D34" s="99">
        <v>1</v>
      </c>
      <c r="E34" s="250" t="s">
        <v>3</v>
      </c>
      <c r="F34" s="251"/>
      <c r="G34" s="123"/>
      <c r="H34" s="100">
        <f t="shared" si="1"/>
        <v>0</v>
      </c>
    </row>
    <row r="35" spans="1:8" x14ac:dyDescent="0.25">
      <c r="A35" s="26"/>
      <c r="B35" s="249" t="s">
        <v>308</v>
      </c>
      <c r="C35" s="249"/>
      <c r="D35" s="99">
        <v>1</v>
      </c>
      <c r="E35" s="250" t="s">
        <v>3</v>
      </c>
      <c r="F35" s="251"/>
      <c r="G35" s="123"/>
      <c r="H35" s="100">
        <f t="shared" si="1"/>
        <v>0</v>
      </c>
    </row>
    <row r="36" spans="1:8" x14ac:dyDescent="0.25">
      <c r="A36" s="26"/>
      <c r="B36" s="249" t="s">
        <v>307</v>
      </c>
      <c r="C36" s="249"/>
      <c r="D36" s="99">
        <v>1</v>
      </c>
      <c r="E36" s="250" t="s">
        <v>3</v>
      </c>
      <c r="F36" s="251"/>
      <c r="G36" s="123"/>
      <c r="H36" s="100">
        <f t="shared" si="1"/>
        <v>0</v>
      </c>
    </row>
    <row r="37" spans="1:8" x14ac:dyDescent="0.25">
      <c r="A37" s="26"/>
      <c r="B37" s="249" t="s">
        <v>143</v>
      </c>
      <c r="C37" s="249"/>
      <c r="D37" s="99">
        <v>2</v>
      </c>
      <c r="E37" s="250" t="s">
        <v>3</v>
      </c>
      <c r="F37" s="251"/>
      <c r="G37" s="123"/>
      <c r="H37" s="100">
        <f t="shared" si="1"/>
        <v>0</v>
      </c>
    </row>
    <row r="38" spans="1:8" x14ac:dyDescent="0.25">
      <c r="A38" s="26"/>
      <c r="B38" s="249" t="s">
        <v>144</v>
      </c>
      <c r="C38" s="249"/>
      <c r="D38" s="99">
        <v>1</v>
      </c>
      <c r="E38" s="250" t="s">
        <v>3</v>
      </c>
      <c r="F38" s="251"/>
      <c r="G38" s="123"/>
      <c r="H38" s="100">
        <f t="shared" si="1"/>
        <v>0</v>
      </c>
    </row>
    <row r="39" spans="1:8" x14ac:dyDescent="0.25">
      <c r="A39" s="26"/>
      <c r="B39" s="249" t="s">
        <v>145</v>
      </c>
      <c r="C39" s="249"/>
      <c r="D39" s="99">
        <v>2</v>
      </c>
      <c r="E39" s="250" t="s">
        <v>3</v>
      </c>
      <c r="F39" s="251"/>
      <c r="G39" s="123"/>
      <c r="H39" s="100">
        <f t="shared" si="1"/>
        <v>0</v>
      </c>
    </row>
    <row r="40" spans="1:8" ht="15.75" x14ac:dyDescent="0.25">
      <c r="A40" s="26"/>
      <c r="B40" s="249" t="s">
        <v>147</v>
      </c>
      <c r="C40" s="249"/>
      <c r="D40" s="99">
        <v>2</v>
      </c>
      <c r="E40" s="250" t="s">
        <v>3</v>
      </c>
      <c r="F40" s="251"/>
      <c r="G40" s="123"/>
      <c r="H40" s="100">
        <f t="shared" si="1"/>
        <v>0</v>
      </c>
    </row>
    <row r="41" spans="1:8" ht="15.75" x14ac:dyDescent="0.25">
      <c r="A41" s="26"/>
      <c r="B41" s="249" t="s">
        <v>309</v>
      </c>
      <c r="C41" s="249"/>
      <c r="D41" s="99">
        <v>1</v>
      </c>
      <c r="E41" s="250" t="s">
        <v>3</v>
      </c>
      <c r="F41" s="251"/>
      <c r="G41" s="123"/>
      <c r="H41" s="100">
        <f t="shared" si="1"/>
        <v>0</v>
      </c>
    </row>
    <row r="42" spans="1:8" ht="15.75" x14ac:dyDescent="0.25">
      <c r="A42" s="26"/>
      <c r="B42" s="249" t="s">
        <v>148</v>
      </c>
      <c r="C42" s="249"/>
      <c r="D42" s="99">
        <v>1</v>
      </c>
      <c r="E42" s="250" t="s">
        <v>3</v>
      </c>
      <c r="F42" s="251"/>
      <c r="G42" s="123"/>
      <c r="H42" s="100">
        <f t="shared" si="1"/>
        <v>0</v>
      </c>
    </row>
    <row r="43" spans="1:8" ht="15.75" x14ac:dyDescent="0.25">
      <c r="A43" s="26"/>
      <c r="B43" s="249" t="s">
        <v>149</v>
      </c>
      <c r="C43" s="249"/>
      <c r="D43" s="99">
        <v>1</v>
      </c>
      <c r="E43" s="250" t="s">
        <v>3</v>
      </c>
      <c r="F43" s="251"/>
      <c r="G43" s="123"/>
      <c r="H43" s="100">
        <f t="shared" si="1"/>
        <v>0</v>
      </c>
    </row>
    <row r="44" spans="1:8" x14ac:dyDescent="0.25">
      <c r="A44" s="26"/>
      <c r="B44" s="249" t="s">
        <v>150</v>
      </c>
      <c r="C44" s="249"/>
      <c r="D44" s="99">
        <v>5</v>
      </c>
      <c r="E44" s="250" t="s">
        <v>3</v>
      </c>
      <c r="F44" s="251"/>
      <c r="G44" s="123"/>
      <c r="H44" s="100">
        <f t="shared" si="1"/>
        <v>0</v>
      </c>
    </row>
    <row r="45" spans="1:8" ht="15.75" x14ac:dyDescent="0.25">
      <c r="A45" s="26"/>
      <c r="B45" s="249" t="s">
        <v>146</v>
      </c>
      <c r="C45" s="249"/>
      <c r="D45" s="99">
        <v>5</v>
      </c>
      <c r="E45" s="250" t="s">
        <v>3</v>
      </c>
      <c r="F45" s="251"/>
      <c r="G45" s="123"/>
      <c r="H45" s="100">
        <f t="shared" si="1"/>
        <v>0</v>
      </c>
    </row>
    <row r="46" spans="1:8" x14ac:dyDescent="0.25">
      <c r="A46" s="26"/>
      <c r="B46" s="249" t="s">
        <v>151</v>
      </c>
      <c r="C46" s="249"/>
      <c r="D46" s="99">
        <v>1</v>
      </c>
      <c r="E46" s="276" t="s">
        <v>3</v>
      </c>
      <c r="F46" s="276"/>
      <c r="G46" s="123"/>
      <c r="H46" s="100">
        <f t="shared" si="1"/>
        <v>0</v>
      </c>
    </row>
    <row r="47" spans="1:8" ht="15.6" customHeight="1" thickBot="1" x14ac:dyDescent="0.3">
      <c r="A47" s="205" t="s">
        <v>152</v>
      </c>
      <c r="B47" s="206"/>
      <c r="C47" s="206"/>
      <c r="D47" s="206"/>
      <c r="E47" s="206"/>
      <c r="F47" s="207"/>
      <c r="G47" s="272" t="str">
        <f>IF(SUM(H26:H46)=0,"cell will autopopulate.",SUM(H26:H46))</f>
        <v>cell will autopopulate.</v>
      </c>
      <c r="H47" s="273"/>
    </row>
    <row r="48" spans="1:8" ht="15.6" customHeight="1" thickBot="1" x14ac:dyDescent="0.3">
      <c r="A48" s="244"/>
      <c r="B48" s="245"/>
      <c r="C48" s="245"/>
      <c r="D48" s="245"/>
      <c r="E48" s="245"/>
      <c r="F48" s="245"/>
      <c r="G48" s="245"/>
      <c r="H48" s="245"/>
    </row>
    <row r="49" spans="1:8" ht="17.25" customHeight="1" thickBot="1" x14ac:dyDescent="0.3">
      <c r="A49" s="283" t="s">
        <v>117</v>
      </c>
      <c r="B49" s="284"/>
      <c r="C49" s="284"/>
      <c r="D49" s="284"/>
      <c r="E49" s="284"/>
      <c r="F49" s="284"/>
      <c r="G49" s="284"/>
      <c r="H49" s="285"/>
    </row>
    <row r="50" spans="1:8" ht="23.25" customHeight="1" x14ac:dyDescent="0.25">
      <c r="A50" s="286" t="s">
        <v>119</v>
      </c>
      <c r="B50" s="287"/>
      <c r="C50" s="287"/>
      <c r="D50" s="287"/>
      <c r="E50" s="287"/>
      <c r="F50" s="287"/>
      <c r="G50" s="287"/>
      <c r="H50" s="288"/>
    </row>
    <row r="51" spans="1:8" ht="38.25" customHeight="1" x14ac:dyDescent="0.25">
      <c r="A51" s="289" t="s">
        <v>286</v>
      </c>
      <c r="B51" s="290"/>
      <c r="C51" s="290"/>
      <c r="D51" s="290"/>
      <c r="E51" s="290"/>
      <c r="F51" s="290"/>
      <c r="G51" s="290"/>
      <c r="H51" s="291"/>
    </row>
    <row r="52" spans="1:8" ht="27" x14ac:dyDescent="0.25">
      <c r="A52" s="56" t="s">
        <v>0</v>
      </c>
      <c r="B52" s="280" t="s">
        <v>86</v>
      </c>
      <c r="C52" s="281"/>
      <c r="D52" s="282"/>
      <c r="E52" s="326" t="s">
        <v>88</v>
      </c>
      <c r="F52" s="327"/>
      <c r="G52" s="313" t="s">
        <v>100</v>
      </c>
      <c r="H52" s="314"/>
    </row>
    <row r="53" spans="1:8" x14ac:dyDescent="0.25">
      <c r="A53" s="101" t="s">
        <v>5</v>
      </c>
      <c r="B53" s="299" t="s">
        <v>87</v>
      </c>
      <c r="C53" s="328"/>
      <c r="D53" s="300"/>
      <c r="E53" s="160"/>
      <c r="F53" s="236"/>
      <c r="G53" s="315">
        <v>50</v>
      </c>
      <c r="H53" s="316"/>
    </row>
    <row r="54" spans="1:8" ht="15.75" customHeight="1" thickBot="1" x14ac:dyDescent="0.3">
      <c r="A54" s="205" t="s">
        <v>101</v>
      </c>
      <c r="B54" s="206"/>
      <c r="C54" s="206"/>
      <c r="D54" s="206"/>
      <c r="E54" s="206"/>
      <c r="F54" s="207"/>
      <c r="G54" s="272">
        <f>IF(ISERROR(E53*G53),"cell will autopopulate.",(E53*G53))</f>
        <v>0</v>
      </c>
      <c r="H54" s="273"/>
    </row>
    <row r="55" spans="1:8" ht="15.75" thickBot="1" x14ac:dyDescent="0.3">
      <c r="A55" s="244"/>
      <c r="B55" s="245"/>
      <c r="C55" s="245"/>
      <c r="D55" s="245"/>
      <c r="E55" s="245"/>
      <c r="F55" s="245"/>
      <c r="G55" s="245"/>
      <c r="H55" s="245"/>
    </row>
    <row r="56" spans="1:8" ht="26.45" customHeight="1" x14ac:dyDescent="0.25">
      <c r="A56" s="317" t="s">
        <v>118</v>
      </c>
      <c r="B56" s="318"/>
      <c r="C56" s="318"/>
      <c r="D56" s="318"/>
      <c r="E56" s="318"/>
      <c r="F56" s="318"/>
      <c r="G56" s="318"/>
      <c r="H56" s="319"/>
    </row>
    <row r="57" spans="1:8" ht="28.5" customHeight="1" x14ac:dyDescent="0.25">
      <c r="A57" s="320" t="s">
        <v>300</v>
      </c>
      <c r="B57" s="321"/>
      <c r="C57" s="321"/>
      <c r="D57" s="321"/>
      <c r="E57" s="321"/>
      <c r="F57" s="321"/>
      <c r="G57" s="321"/>
      <c r="H57" s="322"/>
    </row>
    <row r="58" spans="1:8" ht="27" x14ac:dyDescent="0.25">
      <c r="A58" s="113" t="s">
        <v>0</v>
      </c>
      <c r="B58" s="325" t="s">
        <v>1</v>
      </c>
      <c r="C58" s="325"/>
      <c r="D58" s="114" t="s">
        <v>6</v>
      </c>
      <c r="E58" s="326" t="s">
        <v>222</v>
      </c>
      <c r="F58" s="329"/>
      <c r="G58" s="329"/>
      <c r="H58" s="330"/>
    </row>
    <row r="59" spans="1:8" ht="14.45" customHeight="1" x14ac:dyDescent="0.25">
      <c r="A59" s="26" t="s">
        <v>120</v>
      </c>
      <c r="B59" s="186" t="s">
        <v>4</v>
      </c>
      <c r="C59" s="186"/>
      <c r="D59" s="102">
        <v>1000</v>
      </c>
      <c r="E59" s="331"/>
      <c r="F59" s="332"/>
      <c r="G59" s="332"/>
      <c r="H59" s="333"/>
    </row>
    <row r="60" spans="1:8" s="12" customFormat="1" ht="14.45" customHeight="1" thickBot="1" x14ac:dyDescent="0.3">
      <c r="A60" s="205" t="s">
        <v>121</v>
      </c>
      <c r="B60" s="206"/>
      <c r="C60" s="206"/>
      <c r="D60" s="206"/>
      <c r="E60" s="206"/>
      <c r="F60" s="207"/>
      <c r="G60" s="323">
        <f>IF(ISERROR($D$59+($D$59*$E$59)),"This cell will autopopulate.",$D$59+($D$59*$E$59))</f>
        <v>1000</v>
      </c>
      <c r="H60" s="324"/>
    </row>
    <row r="61" spans="1:8" ht="14.45" customHeight="1" thickBot="1" x14ac:dyDescent="0.3">
      <c r="A61" s="57"/>
      <c r="B61" s="11"/>
      <c r="C61" s="11"/>
      <c r="D61" s="11"/>
      <c r="E61" s="11"/>
      <c r="F61" s="11"/>
      <c r="G61" s="58"/>
      <c r="H61" s="6"/>
    </row>
    <row r="62" spans="1:8" ht="16.5" thickBot="1" x14ac:dyDescent="0.3">
      <c r="A62" s="277" t="s">
        <v>293</v>
      </c>
      <c r="B62" s="278"/>
      <c r="C62" s="278"/>
      <c r="D62" s="278"/>
      <c r="E62" s="278"/>
      <c r="F62" s="279"/>
      <c r="G62" s="128"/>
      <c r="H62" s="129">
        <f>SUM(G60,G54,G47,G23,G19,G16,G12)</f>
        <v>1000</v>
      </c>
    </row>
    <row r="63" spans="1:8" x14ac:dyDescent="0.25">
      <c r="A63" s="7"/>
      <c r="B63" s="8"/>
      <c r="C63" s="8"/>
      <c r="D63" s="8"/>
      <c r="E63" s="8"/>
      <c r="F63" s="8"/>
      <c r="G63" s="9"/>
      <c r="H63" s="6"/>
    </row>
    <row r="64" spans="1:8" ht="30" customHeight="1" x14ac:dyDescent="0.25"/>
    <row r="65" ht="15" customHeight="1" x14ac:dyDescent="0.25"/>
    <row r="66" ht="15.75" customHeight="1" x14ac:dyDescent="0.25"/>
  </sheetData>
  <sheetProtection selectLockedCells="1"/>
  <mergeCells count="102">
    <mergeCell ref="G52:H52"/>
    <mergeCell ref="G53:H53"/>
    <mergeCell ref="G54:H54"/>
    <mergeCell ref="A56:H56"/>
    <mergeCell ref="A55:H55"/>
    <mergeCell ref="A57:H57"/>
    <mergeCell ref="G60:H60"/>
    <mergeCell ref="B58:C58"/>
    <mergeCell ref="B59:C59"/>
    <mergeCell ref="A54:F54"/>
    <mergeCell ref="E52:F52"/>
    <mergeCell ref="B53:D53"/>
    <mergeCell ref="E53:F53"/>
    <mergeCell ref="A60:F60"/>
    <mergeCell ref="E58:H58"/>
    <mergeCell ref="E59:H59"/>
    <mergeCell ref="A62:F62"/>
    <mergeCell ref="B52:D52"/>
    <mergeCell ref="A47:F47"/>
    <mergeCell ref="A49:H49"/>
    <mergeCell ref="A50:H50"/>
    <mergeCell ref="A51:H51"/>
    <mergeCell ref="A1:H1"/>
    <mergeCell ref="A2:H2"/>
    <mergeCell ref="A3:H3"/>
    <mergeCell ref="B6:C6"/>
    <mergeCell ref="E6:F6"/>
    <mergeCell ref="G19:H19"/>
    <mergeCell ref="B4:C4"/>
    <mergeCell ref="F4:G4"/>
    <mergeCell ref="B5:H5"/>
    <mergeCell ref="G16:H16"/>
    <mergeCell ref="B18:C18"/>
    <mergeCell ref="E18:F18"/>
    <mergeCell ref="B7:C7"/>
    <mergeCell ref="B10:C10"/>
    <mergeCell ref="E10:F10"/>
    <mergeCell ref="B11:C11"/>
    <mergeCell ref="E8:F8"/>
    <mergeCell ref="G12:H12"/>
    <mergeCell ref="B42:C42"/>
    <mergeCell ref="B43:C43"/>
    <mergeCell ref="B36:C36"/>
    <mergeCell ref="B21:H21"/>
    <mergeCell ref="B22:C22"/>
    <mergeCell ref="E22:F22"/>
    <mergeCell ref="G23:H23"/>
    <mergeCell ref="G47:H47"/>
    <mergeCell ref="B29:C29"/>
    <mergeCell ref="B30:C30"/>
    <mergeCell ref="E28:F28"/>
    <mergeCell ref="B25:H25"/>
    <mergeCell ref="E26:F26"/>
    <mergeCell ref="B27:C27"/>
    <mergeCell ref="E27:F27"/>
    <mergeCell ref="E46:F46"/>
    <mergeCell ref="B33:C33"/>
    <mergeCell ref="B34:C34"/>
    <mergeCell ref="B35:C35"/>
    <mergeCell ref="B8:C8"/>
    <mergeCell ref="B9:C9"/>
    <mergeCell ref="A19:F19"/>
    <mergeCell ref="A23:F23"/>
    <mergeCell ref="E35:F35"/>
    <mergeCell ref="B31:C31"/>
    <mergeCell ref="B32:C32"/>
    <mergeCell ref="E29:F29"/>
    <mergeCell ref="E30:F30"/>
    <mergeCell ref="E31:F31"/>
    <mergeCell ref="E32:F32"/>
    <mergeCell ref="E33:F33"/>
    <mergeCell ref="A17:H17"/>
    <mergeCell ref="B14:H14"/>
    <mergeCell ref="A13:H13"/>
    <mergeCell ref="A20:H20"/>
    <mergeCell ref="B24:H24"/>
    <mergeCell ref="A12:F12"/>
    <mergeCell ref="A16:F16"/>
    <mergeCell ref="A48:H48"/>
    <mergeCell ref="E15:F15"/>
    <mergeCell ref="B15:C15"/>
    <mergeCell ref="B45:C45"/>
    <mergeCell ref="E39:F39"/>
    <mergeCell ref="E40:F40"/>
    <mergeCell ref="E41:F41"/>
    <mergeCell ref="E42:F42"/>
    <mergeCell ref="E43:F43"/>
    <mergeCell ref="E45:F45"/>
    <mergeCell ref="B44:C44"/>
    <mergeCell ref="E44:F44"/>
    <mergeCell ref="E36:F36"/>
    <mergeCell ref="E37:F37"/>
    <mergeCell ref="E38:F38"/>
    <mergeCell ref="B28:C28"/>
    <mergeCell ref="B26:C26"/>
    <mergeCell ref="E34:F34"/>
    <mergeCell ref="B37:C37"/>
    <mergeCell ref="B38:C38"/>
    <mergeCell ref="B46:C46"/>
    <mergeCell ref="B39:C39"/>
    <mergeCell ref="B40:C40"/>
    <mergeCell ref="B41:C41"/>
  </mergeCells>
  <pageMargins left="0.7" right="0.7" top="0.75" bottom="0.75" header="0.3" footer="0.3"/>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1266825</xdr:colOff>
                    <xdr:row>6</xdr:row>
                    <xdr:rowOff>28575</xdr:rowOff>
                  </from>
                  <to>
                    <xdr:col>6</xdr:col>
                    <xdr:colOff>19050</xdr:colOff>
                    <xdr:row>6</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1266825</xdr:colOff>
                    <xdr:row>10</xdr:row>
                    <xdr:rowOff>28575</xdr:rowOff>
                  </from>
                  <to>
                    <xdr:col>6</xdr:col>
                    <xdr:colOff>19050</xdr:colOff>
                    <xdr:row>10</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114300</xdr:colOff>
                    <xdr:row>3</xdr:row>
                    <xdr:rowOff>0</xdr:rowOff>
                  </from>
                  <to>
                    <xdr:col>6</xdr:col>
                    <xdr:colOff>285750</xdr:colOff>
                    <xdr:row>3</xdr:row>
                    <xdr:rowOff>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5</xdr:col>
                    <xdr:colOff>0</xdr:colOff>
                    <xdr:row>8</xdr:row>
                    <xdr:rowOff>28575</xdr:rowOff>
                  </from>
                  <to>
                    <xdr:col>6</xdr:col>
                    <xdr:colOff>19050</xdr:colOff>
                    <xdr:row>8</xdr:row>
                    <xdr:rowOff>161925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c36422d-82c5-42f0-8410-f11d1177477b">AT22C65C3JNQ-1857525859-12980</_dlc_DocId>
    <_dlc_DocIdUrl xmlns="fc36422d-82c5-42f0-8410-f11d1177477b">
      <Url>http://mydrive.corp.jea.com/personal/harpsb/_layouts/15/DocIdRedir.aspx?ID=AT22C65C3JNQ-1857525859-12980</Url>
      <Description>AT22C65C3JNQ-1857525859-12980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BB2B12668B7A4E9639047227D8EEB3" ma:contentTypeVersion="15" ma:contentTypeDescription="Create a new document." ma:contentTypeScope="" ma:versionID="283b70d05a3f9cee60915c59dfdfec5e">
  <xsd:schema xmlns:xsd="http://www.w3.org/2001/XMLSchema" xmlns:xs="http://www.w3.org/2001/XMLSchema" xmlns:p="http://schemas.microsoft.com/office/2006/metadata/properties" xmlns:ns2="fc36422d-82c5-42f0-8410-f11d1177477b" targetNamespace="http://schemas.microsoft.com/office/2006/metadata/properties" ma:root="true" ma:fieldsID="3cf482b0916f5aee8e069b7fcd5ba5f7" ns2:_="">
    <xsd:import namespace="fc36422d-82c5-42f0-8410-f11d1177477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6422d-82c5-42f0-8410-f11d117747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762C9F-4E94-4197-A750-14A051E93A81}">
  <ds:schemaRefs>
    <ds:schemaRef ds:uri="http://schemas.microsoft.com/sharepoint/v3/contenttype/forms"/>
  </ds:schemaRefs>
</ds:datastoreItem>
</file>

<file path=customXml/itemProps2.xml><?xml version="1.0" encoding="utf-8"?>
<ds:datastoreItem xmlns:ds="http://schemas.openxmlformats.org/officeDocument/2006/customXml" ds:itemID="{6081D79B-DD8E-4CA3-8435-3D52C8B7896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c36422d-82c5-42f0-8410-f11d1177477b"/>
    <ds:schemaRef ds:uri="http://www.w3.org/XML/1998/namespace"/>
    <ds:schemaRef ds:uri="http://purl.org/dc/dcmitype/"/>
  </ds:schemaRefs>
</ds:datastoreItem>
</file>

<file path=customXml/itemProps3.xml><?xml version="1.0" encoding="utf-8"?>
<ds:datastoreItem xmlns:ds="http://schemas.openxmlformats.org/officeDocument/2006/customXml" ds:itemID="{8F17020C-42FB-4C17-B88F-B527478B52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36422d-82c5-42f0-8410-f11d11774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 - Section 1 &amp; 2 </vt:lpstr>
      <vt:lpstr>Section 1- Regular (Scheduled) </vt:lpstr>
      <vt:lpstr>Section 2- Ad Hoc </vt:lpstr>
      <vt:lpstr>'Section 1- Regular (Scheduled) '!Print_Area</vt:lpstr>
      <vt:lpstr>'Summary - Section 1 &amp; 2 '!Print_Area</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014-17 Appendix B- Response Workbook</dc:title>
  <dc:creator>Ventura, Mildred - Contract Specialist</dc:creator>
  <cp:lastModifiedBy>JEA User</cp:lastModifiedBy>
  <cp:lastPrinted>2020-01-08T16:15:45Z</cp:lastPrinted>
  <dcterms:created xsi:type="dcterms:W3CDTF">2015-12-14T15:26:59Z</dcterms:created>
  <dcterms:modified xsi:type="dcterms:W3CDTF">2020-01-14T21:10:58Z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b49694b0-2a33-4b06-8e61-b9ca07b89fa3</vt:lpwstr>
  </property>
  <property fmtid="{D5CDD505-2E9C-101B-9397-08002B2CF9AE}" pid="3" name="ContentTypeId">
    <vt:lpwstr>0x010100CBBB2B12668B7A4E9639047227D8EEB3</vt:lpwstr>
  </property>
  <property fmtid="{D5CDD505-2E9C-101B-9397-08002B2CF9AE}" pid="4" name="Order">
    <vt:r8>361700</vt:r8>
  </property>
  <property fmtid="{D5CDD505-2E9C-101B-9397-08002B2CF9AE}" pid="5" name="Formal or Informal">
    <vt:lpwstr>;#Formal;#</vt:lpwstr>
  </property>
  <property fmtid="{D5CDD505-2E9C-101B-9397-08002B2CF9AE}" pid="6" name="IsMyDocuments">
    <vt:bool>true</vt:bool>
  </property>
</Properties>
</file>