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act\Supplements\2019\"/>
    </mc:Choice>
  </mc:AlternateContent>
  <bookViews>
    <workbookView xWindow="0" yWindow="-15" windowWidth="10695" windowHeight="7635" firstSheet="2" activeTab="2"/>
  </bookViews>
  <sheets>
    <sheet name="GARTNER LEADER'S TOOLKIT" sheetId="23" state="hidden" r:id="rId1"/>
    <sheet name="SaaS T&amp;C Evaluation Toolkit" sheetId="18" state="hidden" r:id="rId2"/>
    <sheet name="Instructions" sheetId="29" r:id="rId3"/>
    <sheet name="Evaluation" sheetId="28" r:id="rId4"/>
    <sheet name="Contractual" sheetId="27" state="hidden" r:id="rId5"/>
    <sheet name="Dropdowns" sheetId="26" state="hidden" r:id="rId6"/>
  </sheets>
  <externalReferences>
    <externalReference r:id="rId7"/>
  </externalReferences>
  <definedNames>
    <definedName name="_xlnm._FilterDatabase" localSheetId="4" hidden="1">Contractual!$A$1:$C$125</definedName>
    <definedName name="_xlnm._FilterDatabase" localSheetId="3" hidden="1">Evaluation!$B$5:$L$5</definedName>
    <definedName name="JEA_Rating">Dropdowns!$B$2:$B$5</definedName>
    <definedName name="JEA_Section1">Dropdowns!$D$2:$D$4</definedName>
    <definedName name="_xlnm.Print_Area" localSheetId="4">Contractual!$B$1:$S$109</definedName>
    <definedName name="_xlnm.Print_Area" localSheetId="3">Evaluation!$B$1:$L$79</definedName>
    <definedName name="_xlnm.Print_Area" localSheetId="2">Instructions!$B$1:$K$29</definedName>
    <definedName name="_xlnm.Print_Area" localSheetId="1">'SaaS T&amp;C Evaluation Toolkit'!$A$1:$K$139</definedName>
    <definedName name="_xlnm.Print_Titles" localSheetId="4">Contractual!$B:$B,Contractual!$6:$6</definedName>
    <definedName name="_xlnm.Print_Titles" localSheetId="3">Evaluation!$B:$B,Evaluation!$5:$5</definedName>
    <definedName name="Rating" localSheetId="2">[1]Dropdowns!$A$2:$A$4</definedName>
    <definedName name="ToSort" localSheetId="4">#REF!</definedName>
    <definedName name="ToSort" localSheetId="3">#REF!</definedName>
    <definedName name="ToSort" localSheetId="2">#REF!</definedName>
    <definedName name="ToSort">#REF!</definedName>
    <definedName name="Vendor_Rating">Dropdowns!$A$2:$A$4</definedName>
    <definedName name="Vendor_Section1">Dropdowns!$C$2:$C$3</definedName>
  </definedNames>
  <calcPr calcId="162913" concurrentCalc="0"/>
</workbook>
</file>

<file path=xl/calcChain.xml><?xml version="1.0" encoding="utf-8"?>
<calcChain xmlns="http://schemas.openxmlformats.org/spreadsheetml/2006/main">
  <c r="H78" i="28" l="1"/>
  <c r="H77" i="28"/>
  <c r="H76" i="28"/>
  <c r="H75" i="28"/>
  <c r="H74" i="28"/>
  <c r="H73" i="28"/>
  <c r="H72" i="28"/>
  <c r="H71" i="28"/>
  <c r="H70" i="28"/>
  <c r="H69" i="28"/>
  <c r="H68" i="28"/>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D87" i="28"/>
  <c r="H30" i="28"/>
  <c r="H29" i="28"/>
  <c r="H28" i="28"/>
  <c r="H27" i="28"/>
  <c r="H26" i="28"/>
  <c r="H25" i="28"/>
  <c r="H24" i="28"/>
  <c r="H23" i="28"/>
  <c r="H22" i="28"/>
  <c r="H21" i="28"/>
  <c r="H20" i="28"/>
  <c r="H19" i="28"/>
  <c r="H18" i="28"/>
  <c r="H17" i="28"/>
  <c r="H16" i="28"/>
  <c r="H15" i="28"/>
  <c r="H14" i="28"/>
  <c r="H13" i="28"/>
  <c r="H12" i="28"/>
  <c r="D84" i="28"/>
  <c r="H11" i="28"/>
  <c r="H10" i="28"/>
  <c r="H9" i="28"/>
  <c r="H7" i="28"/>
  <c r="H6" i="28"/>
  <c r="D83" i="28"/>
  <c r="D85" i="28"/>
  <c r="F78" i="28"/>
  <c r="F77" i="28"/>
  <c r="F76" i="28"/>
  <c r="F44" i="28"/>
  <c r="F43" i="28"/>
  <c r="F42" i="28"/>
  <c r="F41" i="28"/>
  <c r="F29" i="28"/>
  <c r="D79" i="28"/>
  <c r="D8"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0" i="28"/>
  <c r="F39" i="28"/>
  <c r="F38" i="28"/>
  <c r="F37" i="28"/>
  <c r="F36" i="28"/>
  <c r="F35" i="28"/>
  <c r="F34" i="28"/>
  <c r="F33" i="28"/>
  <c r="F32" i="28"/>
  <c r="D31" i="28"/>
  <c r="F30" i="28"/>
  <c r="F28" i="28"/>
  <c r="F27" i="28"/>
  <c r="F26" i="28"/>
  <c r="F25" i="28"/>
  <c r="F24" i="28"/>
  <c r="F23" i="28"/>
  <c r="F22" i="28"/>
  <c r="F21" i="28"/>
  <c r="F20" i="28"/>
  <c r="F19" i="28"/>
  <c r="F18" i="28"/>
  <c r="F17" i="28"/>
  <c r="F16" i="28"/>
  <c r="F15" i="28"/>
  <c r="F14" i="28"/>
  <c r="F13" i="28"/>
  <c r="F12" i="28"/>
  <c r="F11" i="28"/>
  <c r="F10" i="28"/>
  <c r="F9" i="28"/>
  <c r="F7" i="28"/>
  <c r="F6" i="28"/>
  <c r="F79" i="28"/>
  <c r="E79" i="28"/>
  <c r="E85" i="28"/>
  <c r="H79" i="28"/>
  <c r="F8" i="28"/>
  <c r="F83" i="28"/>
  <c r="H8" i="28"/>
  <c r="G8" i="28"/>
  <c r="H31" i="28"/>
  <c r="L31" i="28"/>
  <c r="F31" i="28"/>
  <c r="E31" i="28"/>
  <c r="G79" i="28"/>
  <c r="G85" i="28"/>
  <c r="L79" i="28"/>
  <c r="G31" i="28"/>
  <c r="G84" i="28"/>
  <c r="H83" i="28"/>
  <c r="G83" i="28"/>
  <c r="L8" i="28"/>
  <c r="H84" i="28"/>
  <c r="E84" i="28"/>
  <c r="E8" i="28"/>
  <c r="E83" i="28"/>
  <c r="H85" i="28"/>
  <c r="G87" i="28"/>
  <c r="F85" i="28"/>
  <c r="E87" i="28"/>
  <c r="F84" i="28"/>
  <c r="F110" i="27"/>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F87" i="28"/>
  <c r="H87" i="28"/>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<sst xmlns="http://schemas.openxmlformats.org/spreadsheetml/2006/main" count="1696" uniqueCount="711">
  <si>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</si>
  <si>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</si>
  <si>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</si>
  <si>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</si>
  <si>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</si>
  <si>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</si>
  <si>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</si>
  <si>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</si>
  <si>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</si>
  <si>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</si>
  <si>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</si>
  <si>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</si>
  <si>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</si>
  <si>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</si>
  <si>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</si>
  <si>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</si>
  <si>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</si>
  <si>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</si>
  <si>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</si>
  <si>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</si>
  <si>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</si>
  <si>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</si>
  <si>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</si>
  <si>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</si>
  <si>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</si>
  <si>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</si>
  <si>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</si>
  <si>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</si>
  <si>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</si>
  <si>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</si>
  <si>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</si>
  <si>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</si>
  <si>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</si>
  <si>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</si>
  <si>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</si>
  <si>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</si>
  <si>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</si>
  <si>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</si>
  <si>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</si>
  <si>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</si>
  <si>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</si>
  <si>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</si>
  <si>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</si>
  <si>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</si>
  <si>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</si>
  <si>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</si>
  <si>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</si>
  <si>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</si>
  <si>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</si>
  <si>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</si>
  <si>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</si>
  <si>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</si>
  <si>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</si>
  <si>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</si>
  <si>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</si>
  <si>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</si>
  <si>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</si>
  <si>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</si>
  <si>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</si>
  <si>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</si>
  <si>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</si>
  <si>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</si>
  <si>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</si>
  <si>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</si>
  <si>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</si>
  <si>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</si>
  <si>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</si>
  <si>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</si>
  <si>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</si>
  <si>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</si>
  <si>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</si>
  <si>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</si>
  <si>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</si>
  <si>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</si>
  <si>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</si>
  <si>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</si>
  <si>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</si>
  <si>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</si>
  <si>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</si>
  <si>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</si>
  <si>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</si>
  <si>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</si>
  <si>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</si>
  <si>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</si>
  <si>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</si>
  <si>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</si>
  <si>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</si>
  <si>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</si>
  <si>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</si>
  <si>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</si>
  <si>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</si>
  <si>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</si>
  <si>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</si>
  <si>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</si>
  <si>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</si>
  <si>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</si>
  <si>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</si>
  <si>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</si>
  <si>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</si>
  <si>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</si>
  <si>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</si>
  <si>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</si>
  <si>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</si>
  <si>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</si>
  <si>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</si>
  <si>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</si>
  <si>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</si>
  <si>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</si>
  <si>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</si>
  <si>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</si>
  <si>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</si>
  <si>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</si>
  <si>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</si>
  <si>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</si>
  <si>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</si>
  <si>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</si>
  <si>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</si>
  <si>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</si>
  <si>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</si>
  <si>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</si>
  <si>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</si>
  <si>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</si>
  <si>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</si>
  <si>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</si>
  <si>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</si>
  <si>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</si>
  <si>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</si>
  <si>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</si>
  <si>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</si>
  <si>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</si>
  <si>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</si>
  <si>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</si>
  <si>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</si>
  <si>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</si>
  <si>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</si>
  <si>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</si>
  <si>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</si>
  <si>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</si>
  <si>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</si>
  <si>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</si>
  <si>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</si>
  <si>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</si>
  <si>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</si>
  <si>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</si>
  <si>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</si>
  <si>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</si>
  <si>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</si>
  <si>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</si>
  <si>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</si>
  <si>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</si>
  <si>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</si>
  <si>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</si>
  <si>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</si>
  <si>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</si>
  <si>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</si>
  <si>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</si>
  <si>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</si>
  <si>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</si>
  <si>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</si>
  <si>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</si>
  <si>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</si>
  <si>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</si>
  <si>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</si>
  <si>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</si>
  <si>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</si>
  <si>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</si>
  <si>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</si>
  <si>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</si>
  <si>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</si>
  <si>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</si>
  <si>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</si>
  <si>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</si>
  <si>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</si>
  <si>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</si>
  <si>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</si>
  <si>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</si>
  <si>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</si>
  <si>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</si>
  <si>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</si>
  <si>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</si>
  <si>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</si>
  <si>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</si>
  <si>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</si>
  <si>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</si>
  <si>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</si>
  <si>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</si>
  <si>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</si>
  <si>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</si>
  <si>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</si>
  <si>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</si>
  <si>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</si>
  <si>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</si>
  <si>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</si>
  <si>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</si>
  <si>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</si>
  <si>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</si>
  <si>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</si>
  <si>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</si>
  <si>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</si>
  <si>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</si>
  <si>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</si>
  <si>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</si>
  <si>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</si>
  <si>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</si>
  <si>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</si>
  <si>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</si>
  <si>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</si>
  <si>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</si>
  <si>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</si>
  <si>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</si>
  <si>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</si>
  <si>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</si>
  <si>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</si>
  <si>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</si>
  <si>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</si>
  <si>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</si>
  <si>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</si>
  <si>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</si>
  <si>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</si>
  <si>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</si>
  <si>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</si>
  <si>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</si>
  <si>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</si>
  <si>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</si>
  <si>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</si>
  <si>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</si>
  <si>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</si>
  <si>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</si>
  <si>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is an umbrella term used to refer to a variety of forms of hostile or intrusive software, including computer viruses, worms, trojan horses, ransomware, spyware,adware, scareware, and other malicious programs.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</si>
  <si>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</si>
  <si>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</si>
  <si>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</si>
  <si>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</si>
  <si>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</si>
  <si>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</si>
  <si>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</si>
  <si>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</si>
  <si>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</si>
  <si>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</si>
  <si>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</si>
  <si>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</si>
  <si>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</si>
  <si>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</si>
  <si>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</si>
  <si>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</si>
  <si>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</si>
  <si>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</si>
  <si>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</si>
  <si>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</si>
  <si>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</si>
  <si>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</si>
  <si>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</si>
  <si>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</si>
  <si>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</si>
  <si>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</si>
  <si>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</si>
  <si>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</si>
  <si>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</si>
  <si>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</si>
  <si>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</si>
  <si>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</si>
  <si>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</si>
  <si>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</si>
  <si>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</si>
  <si>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</si>
  <si>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</si>
  <si>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</si>
  <si>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</si>
  <si>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</si>
  <si>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</si>
  <si>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</si>
  <si>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</si>
  <si>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</si>
  <si>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</si>
  <si>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</si>
  <si>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</si>
  <si>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</si>
  <si>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</si>
  <si>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</si>
  <si>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</si>
  <si>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</si>
  <si>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</si>
  <si>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</si>
  <si>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</si>
  <si>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</si>
  <si>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</si>
  <si>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</si>
  <si>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</si>
  <si>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</si>
  <si>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</si>
  <si>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</si>
  <si>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</si>
  <si>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</si>
  <si>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</si>
  <si>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</si>
  <si>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</si>
  <si>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</si>
  <si>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</si>
  <si>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</si>
  <si>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</si>
  <si>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</si>
  <si>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</si>
  <si>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</si>
  <si>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</si>
  <si>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</si>
  <si>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</si>
  <si>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</si>
  <si>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</si>
  <si>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</si>
  <si>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</si>
  <si>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</si>
  <si>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</si>
  <si>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</si>
  <si>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</si>
  <si>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</si>
  <si>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</si>
  <si>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</si>
  <si>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</si>
  <si>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</si>
  <si>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</si>
  <si>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</si>
  <si>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</si>
  <si>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</si>
  <si>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</si>
  <si>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</si>
  <si>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</si>
  <si>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</si>
  <si>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</si>
  <si>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</si>
  <si>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</si>
  <si>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</si>
  <si>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</si>
  <si>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</si>
  <si>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</si>
  <si>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</si>
  <si>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</si>
  <si>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</si>
  <si>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</si>
  <si>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</si>
  <si>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</si>
  <si>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</si>
  <si>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</si>
  <si>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</si>
  <si>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</si>
  <si>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</si>
  <si>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</si>
  <si>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</si>
  <si>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</si>
  <si>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</si>
  <si>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</si>
  <si>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</si>
  <si>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</si>
  <si>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</si>
  <si>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</si>
  <si>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</si>
  <si>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</si>
  <si>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</si>
  <si>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</si>
  <si>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</si>
  <si>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</si>
  <si>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</si>
  <si>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</si>
  <si>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</si>
  <si>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</si>
  <si>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</si>
  <si>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</si>
  <si>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</si>
  <si>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</si>
  <si>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</si>
  <si>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</si>
  <si>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</si>
  <si>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</si>
  <si>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</si>
  <si>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</si>
  <si>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</si>
  <si>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</si>
  <si>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</si>
  <si>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</si>
  <si>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</si>
  <si>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</si>
  <si>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</si>
  <si>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</si>
  <si>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</si>
  <si>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</si>
  <si>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</si>
  <si>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</si>
  <si>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</si>
  <si>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</si>
  <si>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</si>
  <si>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</si>
  <si>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</si>
  <si>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</si>
  <si>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</si>
  <si>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</si>
  <si>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</si>
  <si>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</si>
  <si>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</si>
  <si>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</si>
  <si>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</si>
  <si>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</si>
  <si>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</si>
  <si>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</si>
  <si>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</si>
  <si>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</si>
  <si>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</si>
  <si>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</si>
  <si>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</si>
  <si>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</si>
  <si>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</si>
  <si>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</si>
  <si>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</si>
  <si>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</si>
  <si>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</si>
  <si>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</si>
  <si>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</si>
  <si>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</si>
  <si>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</si>
  <si>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</si>
  <si>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</si>
  <si>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</si>
  <si>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</si>
  <si>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</si>
  <si>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</si>
  <si>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</si>
  <si>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</si>
  <si>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</si>
  <si>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</si>
  <si>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</si>
  <si>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</si>
  <si>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</si>
  <si>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</si>
  <si>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</si>
  <si>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</si>
  <si>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</si>
  <si>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</si>
  <si>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</si>
  <si>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</si>
  <si>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</si>
  <si>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</si>
  <si>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</si>
  <si>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</si>
  <si>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</si>
  <si>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</si>
  <si>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</si>
  <si>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</si>
  <si>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</si>
  <si>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</si>
  <si>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</si>
  <si>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</si>
  <si>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</si>
  <si>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</si>
  <si>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</si>
  <si>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</si>
  <si>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</si>
  <si>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</si>
  <si>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</si>
  <si>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</si>
  <si>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</si>
  <si>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</si>
  <si>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</si>
  <si>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</si>
  <si>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</si>
  <si>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</si>
  <si>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</si>
  <si>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</si>
  <si>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</si>
  <si>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</si>
  <si>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</si>
  <si>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</si>
  <si>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</si>
  <si>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</si>
  <si>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</si>
  <si>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</si>
  <si>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</si>
  <si>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</si>
  <si>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</si>
  <si>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</si>
  <si>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</si>
  <si>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</si>
  <si>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</si>
  <si>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</si>
  <si>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</si>
  <si>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</si>
  <si>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</si>
  <si>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</si>
  <si>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</si>
  <si>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</si>
  <si>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</si>
  <si>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</si>
  <si>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</si>
  <si>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</si>
  <si>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</si>
  <si>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</si>
  <si>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</si>
  <si>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</si>
  <si>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</si>
  <si>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</si>
  <si>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</si>
  <si>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</si>
  <si>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</si>
  <si>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</si>
  <si>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</si>
  <si>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</si>
  <si>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</si>
  <si>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 xml:space="preserve"> Critical Section Total:</t>
  </si>
  <si>
    <t>The provider says nothing on internal control assessments, or states that assessments or audits may be negotiated if the customer pays and both parties agree to the scope of the assessment or audit.</t>
  </si>
  <si>
    <t>Responsible Party</t>
  </si>
  <si>
    <t>Corporate Apps</t>
  </si>
  <si>
    <t xml:space="preserve"> Identity of the user invoking the service.</t>
  </si>
  <si>
    <t>Source IP address of the service requestor</t>
  </si>
  <si>
    <t>Date and time of the request</t>
  </si>
  <si>
    <t>The content of the message if this is a "command and control" operation.</t>
  </si>
  <si>
    <t>Ability to provide both a system and service identity to be used for coarse-grained and fine-grained authorization, respectively (when consuming a web service).</t>
  </si>
  <si>
    <t>Audit logs shall be written in append mode to enable adding new audit events but disallowing previous events from modification.</t>
  </si>
  <si>
    <t>The provider says nothing on data security standards.</t>
  </si>
  <si>
    <t>The provider will comply with current security standards, but the standards are not specified, or the provider will enforce security measures at least as strong as the provider does for internal users.</t>
  </si>
  <si>
    <t>The provider does not speak to incident response handling.</t>
  </si>
  <si>
    <t>The provider states that there is an incident response plan in place.</t>
  </si>
  <si>
    <t>Data Deletion at Contract Termination</t>
  </si>
  <si>
    <r>
      <rPr>
        <b/>
        <sz val="10"/>
        <rFont val="Arial"/>
        <family val="2"/>
      </rPr>
      <t>Intrusion Detection</t>
    </r>
    <r>
      <rPr>
        <sz val="10"/>
        <rFont val="Arial"/>
        <family val="2"/>
      </rPr>
      <t xml:space="preserve">
</t>
    </r>
  </si>
  <si>
    <r>
      <rPr>
        <b/>
        <sz val="10"/>
        <rFont val="Arial"/>
        <family val="2"/>
      </rPr>
      <t>Incident Response</t>
    </r>
    <r>
      <rPr>
        <sz val="10"/>
        <rFont val="Arial"/>
        <family val="2"/>
      </rPr>
      <t xml:space="preserve">
</t>
    </r>
  </si>
  <si>
    <r>
      <rPr>
        <b/>
        <sz val="10"/>
        <rFont val="Arial"/>
        <family val="2"/>
      </rPr>
      <t>Escalation Process</t>
    </r>
    <r>
      <rPr>
        <sz val="10"/>
        <rFont val="Arial"/>
        <family val="2"/>
      </rPr>
      <t xml:space="preserve"> </t>
    </r>
  </si>
  <si>
    <t>Patch Management</t>
  </si>
  <si>
    <t>Vulnerability Management</t>
  </si>
  <si>
    <t>Monitoring</t>
  </si>
  <si>
    <t>Source and Configuration Management</t>
  </si>
  <si>
    <t>Malware Security</t>
  </si>
  <si>
    <t>The provider does not speak to security monitoring.</t>
  </si>
  <si>
    <t>There is no directory integration in place.</t>
  </si>
  <si>
    <t>The provider says nothing about customer audits.</t>
  </si>
  <si>
    <t xml:space="preserve">The provider will subject itself to a customer audit once a year. </t>
  </si>
  <si>
    <t xml:space="preserve">The provider will subject itself to a customer audit at the customer's convenience. </t>
  </si>
  <si>
    <t>The solution is a multi-instance model whereby the customer has complete control over role definition, user authorization, and other administrative tasks related to security.</t>
  </si>
  <si>
    <t>Change, configuration and patch management processes exist and they are well documented.</t>
  </si>
  <si>
    <t>Describe your contractual operation &amp; service level monitoring &amp; reporting procedures.</t>
  </si>
  <si>
    <t xml:space="preserve">The provider says it will comply with specific, emerging cloud security standards, and it agrees to certify compliance. The customer has the ability to exit the contract if there is a security breach resulting from provider negligence, or a contract breach.   </t>
  </si>
  <si>
    <t>Ability to be authenticated at the user-level against the identity stored used by the system exposing the Web Services.</t>
  </si>
  <si>
    <t>Ability to allow the security administrator to generate reports based on the service logs.</t>
  </si>
  <si>
    <t>Ability to import an XSD’s and conforms to W3C standards for all WSDL documents.</t>
  </si>
  <si>
    <t>Ability to use of standard SMTP Communications Protocols and Transports.</t>
  </si>
  <si>
    <t>Ability to support the ability to enable value, field, or message-level encryption based on business requirements for all services provided or consumed by the system.</t>
  </si>
  <si>
    <t>Ability to provide Notification of JEA and its customers within 24 hours of Security Vulnerability Discovery.</t>
  </si>
  <si>
    <t>Ability to automate application patch installation process.</t>
  </si>
  <si>
    <t>Ability to utilize single sign-on function where applicable.</t>
  </si>
  <si>
    <t>Ability to prevent caching of sensitive information.</t>
  </si>
  <si>
    <t xml:space="preserve">Ability to implement a default ‘deny’ access policy for users and content objects.  </t>
  </si>
  <si>
    <t>Ability to allow the revocation of all privileges from a specified group or selected user(s), thereby preventing access to the system.</t>
  </si>
  <si>
    <t>Ability to provide, support and maintain industry accepted methodologies of data exchange and interface tools.</t>
  </si>
  <si>
    <t>Ability to support SSL encryption based on current minimum acceptable standards for all communication from user logon and all user account pages.</t>
  </si>
  <si>
    <t>Ability to encrypt content that is transported over non-trusted networks using strong encryption.</t>
  </si>
  <si>
    <t>Ability to provide LDAP authentication processes for user access. If not, explain your user store, authentication and authorization process(es).</t>
  </si>
  <si>
    <t>What type of logs are available? Application, database, server, network? How often are you able to provide these logs?</t>
  </si>
  <si>
    <r>
      <t xml:space="preserve">Ability to provide application firewalls used for web applications. </t>
    </r>
    <r>
      <rPr>
        <b/>
        <sz val="10"/>
        <rFont val="Arial"/>
        <family val="2"/>
      </rPr>
      <t>(Architecture Diagram Required)</t>
    </r>
  </si>
  <si>
    <t>Data Retention</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</si>
  <si>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</si>
  <si>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</si>
  <si>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The provider says nothing about their policy.</t>
  </si>
  <si>
    <r>
      <t xml:space="preserve">Shall store logs for a minimum of 90 days. Ideally 3 years. </t>
    </r>
    <r>
      <rPr>
        <b/>
        <sz val="10"/>
        <rFont val="Arial"/>
        <family val="2"/>
      </rPr>
      <t>(Please state maximum period.)</t>
    </r>
  </si>
  <si>
    <t>Logs are stored for 90 days.</t>
  </si>
  <si>
    <t>Logs are stored for 3 years.</t>
  </si>
  <si>
    <t>The provider specifies that there is in place security information management and/or security event monitoring. Logs are however not provided to the customer.</t>
  </si>
  <si>
    <t>The provider specifies that they have in place a full SIEM and logs will be provided to the customer upon request. Customer contact is provided.</t>
  </si>
  <si>
    <t>Messages are only synchronous</t>
  </si>
  <si>
    <t>No standards used for file transfer</t>
  </si>
  <si>
    <t>Some standards used</t>
  </si>
  <si>
    <t>All file transfers are based on industry standards (list standards used)</t>
  </si>
  <si>
    <t>No fault exception handling</t>
  </si>
  <si>
    <t>All SOAP fault exceptions are defined</t>
  </si>
  <si>
    <t>JMS and HTTPs no supported at all</t>
  </si>
  <si>
    <t>Some JMS and/or Https supported</t>
  </si>
  <si>
    <t>Both protocols fully supported</t>
  </si>
  <si>
    <t>No binding's types</t>
  </si>
  <si>
    <t>Some binding types</t>
  </si>
  <si>
    <t>All binding's types</t>
  </si>
  <si>
    <t>No WSDL support</t>
  </si>
  <si>
    <t>Some WSDL supported services</t>
  </si>
  <si>
    <t>All WSDL supported</t>
  </si>
  <si>
    <t>Name space standards not met</t>
  </si>
  <si>
    <t>Fully comply with standards</t>
  </si>
  <si>
    <t>Data types not supported</t>
  </si>
  <si>
    <t>Some data types</t>
  </si>
  <si>
    <t>No common information model supported</t>
  </si>
  <si>
    <t>All based on utility standard data model</t>
  </si>
  <si>
    <t>No message-level integrity</t>
  </si>
  <si>
    <t>Some message-level integrity</t>
  </si>
  <si>
    <t>Full message-level integrity</t>
  </si>
  <si>
    <t>No support for WSDL</t>
  </si>
  <si>
    <t>Some WDSL compliant services</t>
  </si>
  <si>
    <t>Fully WSDL compliant</t>
  </si>
  <si>
    <t>No support for SMTP</t>
  </si>
  <si>
    <t>Some support</t>
  </si>
  <si>
    <t>Fully compliant with SMTP protocol</t>
  </si>
  <si>
    <t>The provider says nothing on data conversion.</t>
  </si>
  <si>
    <t>The provider gives overview but  limited supporting documentation for data conversion process.</t>
  </si>
  <si>
    <t>The provider gives overview and full supporting documentation on the data conversion process.</t>
  </si>
  <si>
    <t>The provider says nothing on data backup or backup tools.</t>
  </si>
  <si>
    <t>The provider identifies what third party back tools are used to support customer SaaS solution on their infrastructure but gives limited explanation around the process.  </t>
  </si>
  <si>
    <t>The provider identifies what third party back tools are used to support customer SaaS solution on their infrastructure and gives explanation. The third party backups are easily portable to JEA’s data center and can be stored because JEA uses the same/similar backup tool.</t>
  </si>
  <si>
    <t>Identify service level agreements for data performance, business continuity and disaster recovery.</t>
  </si>
  <si>
    <t>The provider says nothing on data performance.</t>
  </si>
  <si>
    <t>Provider identifies various services level agreements, business continuity and disaster recovery in general.</t>
  </si>
  <si>
    <t>The provider says nothing on data archival and retention.</t>
  </si>
  <si>
    <t>Provider gives general understanding of their archival and retention data policies.</t>
  </si>
  <si>
    <t>Specific archival and retention details are provided for data tiered storage regarding historical or transactional data. For example, transactional data like temporary logs can be purged by weekly or monthly. Does provider outline details of what can or can’t be purged, retained and tools used.</t>
  </si>
  <si>
    <t>The provider says nothing on data transfer.</t>
  </si>
  <si>
    <t>Provider gives general information on portability.</t>
  </si>
  <si>
    <t xml:space="preserve">Providers gives supporting documentation on details and best practices to port data between off-premise to on-premise and vice versa. Is the process seamless? </t>
  </si>
  <si>
    <t>Facility is non-compliant</t>
  </si>
  <si>
    <t>Some messages are asynchronous others synchronous, and some both</t>
  </si>
  <si>
    <t>All messages can be synchronous or asynchronous</t>
  </si>
  <si>
    <t>Some fault exceptions defined</t>
  </si>
  <si>
    <t>All WSDL support simple and complex data types</t>
  </si>
  <si>
    <t>Partial common information model (JEA or multispeak, or other utility accepted CIM)</t>
  </si>
  <si>
    <t>Data loss prevention (DLP) is a strategy for making sure that end users do not send sensitive or critical information outside the corporate network. The term is also used to describe software products that help a network administrator control what data end users can transfer.</t>
  </si>
  <si>
    <t>Ability to apply Operating System, database, application server, and Third Party Component Security Patches within a reasonable period after Patch Release. Please specify periods as necessary.</t>
  </si>
  <si>
    <t>Some JEA standards met</t>
  </si>
  <si>
    <t>Provides supporting documentation showing statistical reference data performance for on-line transactions processing (OLTP) &amp; on-line analytical processing (OLAP) by service level agreement, business continuity (BC) and disaster recovery (DR). May include but not limited to current customer performance statistics or a chart detailing data speeds for BC and DR.</t>
  </si>
  <si>
    <t>Requirement Category</t>
  </si>
  <si>
    <t>Cloud Item #</t>
  </si>
  <si>
    <t>N/A</t>
  </si>
  <si>
    <t>The Cloud provider contractually commits to keeping personal information in your geographic region, or in an area within the Continental United States with local laws at least as strenuous.</t>
  </si>
  <si>
    <t>Section 3 - "Want" Qualifications:</t>
  </si>
  <si>
    <r>
      <rPr>
        <b/>
        <sz val="14"/>
        <rFont val="Arial"/>
        <family val="2"/>
      </rPr>
      <t>MINIMUM QUALIFICATION</t>
    </r>
    <r>
      <rPr>
        <b/>
        <sz val="10"/>
        <rFont val="Arial"/>
        <family val="2"/>
      </rPr>
      <t xml:space="preserve">
This section lists the Critical requirements that each Respondent must meet.</t>
    </r>
  </si>
  <si>
    <t xml:space="preserve">The provider does not provide single sign-on function. </t>
  </si>
  <si>
    <t xml:space="preserve">The provider uses existing account names to sign on to applications. Passwords and status of accounts are managed separately. </t>
  </si>
  <si>
    <t xml:space="preserve">The provider users single sign-on which enables the customer to disable and enable accounts with existing corporate accounts. </t>
  </si>
  <si>
    <t>The provider says nothing on data caching.</t>
  </si>
  <si>
    <t xml:space="preserve">The provider caches sensitive data which expires with session. </t>
  </si>
  <si>
    <t xml:space="preserve">The provider does not cache sensitive information. </t>
  </si>
  <si>
    <t xml:space="preserve">The provider says nothing on access policies. </t>
  </si>
  <si>
    <t xml:space="preserve">The provider implements a default 'deny' access policy for content or users objects. </t>
  </si>
  <si>
    <t xml:space="preserve">The provider implements a default 'deny' access policy for user and content objects. </t>
  </si>
  <si>
    <t xml:space="preserve">The provider says nothing on revocation of privileges. </t>
  </si>
  <si>
    <t>Logical access logging is in place and logged to a SIEM.</t>
  </si>
  <si>
    <t>There is detailed activity logging in place and logged to a SIEM.</t>
  </si>
  <si>
    <t>Automated, configuration and patch management processes exist but they are automated for only select systems identified in the vendor's evidence</t>
  </si>
  <si>
    <t>Automated configuration and patch management processes exist and applies to database, application servers, third party components which are identified in the vendor's evidence</t>
  </si>
  <si>
    <t>The provider specifies an incident response process and this process includes a notification process in the event of an incident within 24 hours of identification.</t>
  </si>
  <si>
    <t>The provider does not speak to firewall protection.</t>
  </si>
  <si>
    <t>Firewall protection for Layers 3 through 7 of the OSI model is provided from a single vendor which logs events to a SIEM.</t>
  </si>
  <si>
    <t>Firewall protection for Layers 3 through 7 of the OSI model is provided from multiple devices using multiple vendors which log events to a SIEM.</t>
  </si>
  <si>
    <t>The provider does not speak to Intrusion detection/prevention.</t>
  </si>
  <si>
    <t xml:space="preserve">The provider implements an intrusion detection system which is currently subscribed for and receiving updates and logs events to a SIEM. </t>
  </si>
  <si>
    <t>The provider does not speak to the communication of security issues or vulnerability notification.</t>
  </si>
  <si>
    <t xml:space="preserve">The states they will notify JEA of security issues or vulnerabilities and provide a timeline for resolution. </t>
  </si>
  <si>
    <t xml:space="preserve">The provider states they will notify JEA of security issues or vulnerabilities, provide a timeline for resolution and provide examples of notifications in the vendors evidence. </t>
  </si>
  <si>
    <t xml:space="preserve">The provider offers a method to establish two-way SSL for all data in transit for all services provided or consumed by the system. </t>
  </si>
  <si>
    <t xml:space="preserve"> Identity of the user invoking the service is logged.</t>
  </si>
  <si>
    <t xml:space="preserve"> Identity of the user invoking the service is logged and logged to a SIEM.</t>
  </si>
  <si>
    <t>Source IP address of the service requestor logging is in place.</t>
  </si>
  <si>
    <t>Source IP address of the service requestor logging is in place and logged to a SIEM.</t>
  </si>
  <si>
    <t>Date and time of request is logged.</t>
  </si>
  <si>
    <t>Date and time of request is logged and logged to a SIEM.</t>
  </si>
  <si>
    <t xml:space="preserve">command and control operations are logged. </t>
  </si>
  <si>
    <t>command and control operations are logged and logged to a SIEM.</t>
  </si>
  <si>
    <t>identity logging is in place.</t>
  </si>
  <si>
    <t>Identity logging is in place and logged to a SIEM.</t>
  </si>
  <si>
    <t xml:space="preserve">Audit logs are written in append mode. </t>
  </si>
  <si>
    <t>Audit logs are written in append mode and logged to a SIEM.</t>
  </si>
  <si>
    <t>The provider does not speak to report generation.</t>
  </si>
  <si>
    <t>Security administrators can generate reports based on service logs.</t>
  </si>
  <si>
    <t xml:space="preserve">Security administrators can generate reports based on service logs and provide to customer upon request. </t>
  </si>
  <si>
    <r>
      <rPr>
        <b/>
        <sz val="14"/>
        <rFont val="Arial"/>
        <family val="2"/>
      </rPr>
      <t>WANT</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</si>
  <si>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Percentage  Score (Section 3):</t>
  </si>
  <si>
    <r>
      <t xml:space="preserve">The table lists all of the functional and technical requirements, including Optional items (Wants) that JEA is interested in. These items are classified as </t>
    </r>
    <r>
      <rPr>
        <b/>
        <sz val="10"/>
        <rFont val="Arial"/>
        <family val="2"/>
      </rPr>
      <t>MINIMUM QUALIFICATIONS, CRITICAL REQUIREMENTS AND WANTS.</t>
    </r>
  </si>
  <si>
    <t>Data Storage (At Rest Encryption)</t>
  </si>
  <si>
    <r>
      <rPr>
        <b/>
        <sz val="10"/>
        <rFont val="Arial"/>
        <family val="2"/>
      </rPr>
      <t>Data Transfer (In Transit Encryption)</t>
    </r>
    <r>
      <rPr>
        <sz val="10"/>
        <rFont val="Arial"/>
        <family val="2"/>
      </rPr>
      <t xml:space="preserve">
</t>
    </r>
  </si>
  <si>
    <t>Explain the data conversion process.</t>
  </si>
  <si>
    <t>Identify third party backup tools and explain the process by which backups are taken</t>
  </si>
  <si>
    <t xml:space="preserve">Explain the archival and retention process for storing tiered or historical data. </t>
  </si>
  <si>
    <t xml:space="preserve">Explain standard operating environment if its portable “interchangeable parts” between off-premise and on-premise applications. Show service level agreements with data transfer out of the cloud for SaaS. </t>
  </si>
  <si>
    <t>There is no process for change, configuration or patch management.</t>
  </si>
  <si>
    <t>No ability to provide, support and maintain industry accepted methodologies of data exchange and interface tools.</t>
  </si>
  <si>
    <t>Able to provide, support and maintain industry accepted methodologies of data exchange and interface tools.</t>
  </si>
  <si>
    <t>Ability to provide, support or maintain industry accepted methodologies of data exchange and interface tools.</t>
  </si>
  <si>
    <t>APPENDIX B - Proposed Solution Requirements Questionnaire</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</si>
  <si>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</si>
  <si>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</si>
  <si>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</si>
  <si>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</si>
  <si>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</si>
  <si>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</si>
  <si>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</si>
  <si>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</si>
  <si>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</si>
  <si>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</si>
  <si>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</si>
  <si>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</si>
  <si>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</si>
  <si>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</si>
  <si>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</si>
  <si>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</si>
  <si>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</si>
  <si>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</si>
  <si>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</si>
  <si>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</si>
  <si>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</si>
  <si>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t>Provider describes, in the vendor evidence column, their policy and/or procedures and how they apply.</t>
  </si>
  <si>
    <t>The provider complies with Partially Meets (PM) AND the actual policy or procedure document is provided.</t>
  </si>
  <si>
    <t>Vendor states that the facility is compliant with ISO 27001, NIST 800-53 or equivalent.</t>
  </si>
  <si>
    <t>Data/information storage facility is compliant with ISO 27001,NIST 800-53 OR equivalent.</t>
  </si>
  <si>
    <t>Vendor states that the facility is compliant with ISO 27001, NIST 800-53 or equivalent AND provides most recent certification audit report.</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</si>
  <si>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</si>
  <si>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</si>
  <si>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r>
      <t xml:space="preserve">The table lists all of the functional and technical critical requirements, including Optional items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</si>
  <si>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Any solution in which scalable and elastic IT-Enabled capabilities are delivered as a service using Internet technologies. For JEA purposes a Cloud Solution is defined as any proposed solution where JEA Information technology Assets are held or moved offsite.</t>
  </si>
  <si>
    <t xml:space="preserve">The provider implements an intrusion prevention system which is currently subscribed for and receiving updates and logs events to a SIEM. </t>
  </si>
  <si>
    <t>The provider offers a method to establish two-way SSL for some data in transit for some services provided or consumed by the system which are identified in the vendor evidence.</t>
  </si>
  <si>
    <r>
      <rPr>
        <b/>
        <sz val="14"/>
        <rFont val="Arial"/>
        <family val="2"/>
      </rPr>
      <t>CRITICAL REQUIREMENTS</t>
    </r>
    <r>
      <rPr>
        <b/>
        <sz val="10"/>
        <rFont val="Arial"/>
        <family val="2"/>
      </rPr>
      <t xml:space="preserve">
This section lists the requirements that each solution must have as part of their proposal. 
Details on how each Respondent will meet these requirements should be listed in the appropriate field in this document.
Your Policies, procedures and practices must be in line with JEA Information Security Policy, Procedures and Practices to be acceptable.
 Describe your policies, procedures and practices regarding:</t>
    </r>
  </si>
  <si>
    <t xml:space="preserve">The provided process which provides for revocation of all privileges from a specified group or selected user(s) preventing access to the system takes more than 24 hours after notification. </t>
  </si>
  <si>
    <t xml:space="preserve">The provided process which provides for revocation of all privileges from a specified group or selected user(s) preventing access to the system takes less than 24 hours after notification.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</si>
</sst>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sz val="10"/>
      <color theme="1"/>
      <name val="Arial"/>
      <family val="2"/>
    </font>
    <font>
      <b/>
      <sz val="14"/>
      <name val="Arial"/>
      <family val="2"/>
    </font>
    <font>
      <b/>
      <sz val="10"/>
      <color rgb="FFFF0000"/>
      <name val="Arial"/>
      <family val="2"/>
    </font>
  </fonts>
  <fills count="1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5">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14"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2" borderId="1"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4" fillId="14" borderId="1" xfId="0" applyNumberFormat="1" applyFont="1" applyFill="1" applyBorder="1" applyAlignment="1">
      <alignment horizontal="left" vertical="center" wrapText="1"/>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4" borderId="1" xfId="0" applyFont="1" applyFill="1" applyBorder="1" applyAlignment="1">
      <alignment horizontal="right" vertical="top" wrapText="1"/>
    </xf>
    <xf numFmtId="0" fontId="4" fillId="14" borderId="1" xfId="0" applyFont="1" applyFill="1" applyBorder="1" applyAlignment="1">
      <alignment horizontal="center"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11" borderId="1" xfId="0" applyFont="1" applyFill="1" applyBorder="1" applyAlignment="1">
      <alignment horizontal="center" vertical="center" wrapText="1"/>
    </xf>
    <xf numFmtId="0" fontId="3" fillId="16"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 fillId="16" borderId="1" xfId="0" applyFont="1" applyFill="1" applyBorder="1" applyAlignment="1">
      <alignment horizontal="left" vertical="center" wrapText="1"/>
    </xf>
    <xf numFmtId="0" fontId="4"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3" fillId="7"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top" wrapText="1"/>
      <protection locked="0"/>
    </xf>
    <xf numFmtId="0" fontId="3" fillId="15" borderId="1" xfId="0" applyFont="1" applyFill="1" applyBorder="1" applyAlignment="1" applyProtection="1">
      <alignment horizontal="left" vertical="top" wrapText="1"/>
      <protection locked="0"/>
    </xf>
    <xf numFmtId="0" fontId="3" fillId="14" borderId="1" xfId="0" applyFont="1" applyFill="1" applyBorder="1" applyAlignment="1" applyProtection="1">
      <alignment horizontal="left" vertical="top" wrapText="1"/>
      <protection locked="0"/>
    </xf>
    <xf numFmtId="0" fontId="3" fillId="14" borderId="1" xfId="0" applyNumberFormat="1"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27" fillId="16" borderId="14" xfId="2" applyFont="1" applyFill="1" applyBorder="1" applyAlignment="1">
      <alignment horizontal="left" vertical="center" wrapText="1"/>
    </xf>
    <xf numFmtId="0" fontId="27" fillId="16" borderId="1" xfId="2" applyFont="1" applyFill="1" applyBorder="1" applyAlignment="1">
      <alignment horizontal="left" vertical="center" wrapText="1"/>
    </xf>
    <xf numFmtId="0" fontId="27" fillId="16" borderId="13" xfId="2" applyFont="1" applyFill="1" applyBorder="1" applyAlignment="1">
      <alignment horizontal="left" vertical="center" wrapText="1"/>
    </xf>
    <xf numFmtId="0" fontId="2" fillId="16" borderId="14" xfId="0" applyFont="1" applyFill="1" applyBorder="1" applyAlignment="1">
      <alignment horizontal="left" vertical="center" wrapText="1"/>
    </xf>
    <xf numFmtId="0" fontId="4" fillId="17" borderId="1" xfId="0" applyFont="1" applyFill="1" applyBorder="1" applyAlignment="1" applyProtection="1">
      <alignment horizontal="left" vertical="top" wrapText="1"/>
      <protection locked="0"/>
    </xf>
    <xf numFmtId="0" fontId="4" fillId="17"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2" fillId="7" borderId="1" xfId="0" applyNumberFormat="1" applyFont="1" applyFill="1" applyBorder="1" applyAlignment="1" applyProtection="1">
      <alignment horizontal="center" vertical="center" wrapText="1"/>
      <protection locked="0"/>
    </xf>
    <xf numFmtId="0" fontId="2" fillId="14" borderId="1" xfId="0" applyFont="1" applyFill="1" applyBorder="1" applyAlignment="1" applyProtection="1">
      <alignment horizontal="left" vertical="top" wrapText="1"/>
      <protection locked="0"/>
    </xf>
    <xf numFmtId="0" fontId="4" fillId="16" borderId="1" xfId="0" applyFont="1" applyFill="1" applyBorder="1" applyAlignment="1">
      <alignment horizontal="right" vertical="top" wrapText="1"/>
    </xf>
    <xf numFmtId="0" fontId="2" fillId="0" borderId="0" xfId="3"/>
    <xf numFmtId="0" fontId="2" fillId="0" borderId="0" xfId="3" applyAlignment="1">
      <alignment wrapText="1"/>
    </xf>
    <xf numFmtId="0" fontId="4" fillId="14" borderId="31" xfId="0" applyFont="1" applyFill="1" applyBorder="1" applyAlignment="1">
      <alignment vertical="center" textRotation="90"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0" xfId="3" applyFont="1"/>
    <xf numFmtId="0" fontId="2" fillId="0" borderId="36" xfId="3" applyBorder="1" applyAlignment="1">
      <alignment vertical="center" wrapText="1"/>
    </xf>
    <xf numFmtId="0" fontId="2" fillId="0" borderId="37" xfId="3" applyBorder="1" applyAlignment="1">
      <alignment vertical="center" wrapText="1"/>
    </xf>
    <xf numFmtId="0" fontId="2" fillId="0" borderId="38" xfId="3" applyBorder="1" applyAlignment="1">
      <alignment vertical="center" wrapText="1"/>
    </xf>
    <xf numFmtId="0" fontId="26" fillId="16" borderId="32"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4" borderId="1" xfId="1" applyFont="1" applyFill="1" applyBorder="1" applyAlignment="1">
      <alignment horizontal="left" vertical="top" wrapText="1"/>
    </xf>
    <xf numFmtId="9" fontId="2" fillId="16" borderId="1" xfId="1" applyFont="1" applyFill="1" applyBorder="1" applyAlignment="1">
      <alignment horizontal="left" vertical="top" wrapText="1"/>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3" xfId="3" applyBorder="1" applyAlignment="1">
      <alignment horizontal="left" wrapText="1"/>
    </xf>
    <xf numFmtId="0" fontId="2" fillId="0" borderId="14" xfId="3" applyBorder="1" applyAlignment="1">
      <alignment horizontal="left" wrapText="1"/>
    </xf>
    <xf numFmtId="0" fontId="2" fillId="0" borderId="34"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6" borderId="3" xfId="3" applyFont="1" applyFill="1" applyBorder="1" applyAlignment="1">
      <alignment horizontal="center"/>
    </xf>
    <xf numFmtId="0" fontId="26" fillId="16" borderId="35" xfId="3" applyFont="1" applyFill="1" applyBorder="1" applyAlignment="1">
      <alignment horizontal="center"/>
    </xf>
    <xf numFmtId="0" fontId="26" fillId="16" borderId="4" xfId="3" applyFont="1" applyFill="1" applyBorder="1" applyAlignment="1">
      <alignment horizontal="center"/>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6" borderId="29" xfId="0" applyFont="1" applyFill="1" applyBorder="1" applyAlignment="1">
      <alignment horizontal="center" vertical="center" textRotation="90" wrapText="1"/>
    </xf>
    <xf numFmtId="0" fontId="4" fillId="16" borderId="30" xfId="0" applyFont="1" applyFill="1" applyBorder="1" applyAlignment="1">
      <alignment horizontal="center" vertical="center" textRotation="90" wrapText="1"/>
    </xf>
    <xf numFmtId="0" fontId="4" fillId="14" borderId="2" xfId="0" applyFont="1" applyFill="1" applyBorder="1" applyAlignment="1">
      <alignment horizontal="center" vertical="center" textRotation="90" wrapText="1"/>
    </xf>
    <xf numFmtId="0" fontId="4" fillId="14" borderId="13" xfId="0" applyFont="1" applyFill="1" applyBorder="1" applyAlignment="1">
      <alignment horizontal="center" vertical="center" textRotation="90" wrapText="1"/>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7">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ea/gov/Governance%20Documents/Cloud/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ColWidth="9.140625"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7" t="s">
        <v>95</v>
      </c>
      <c r="E10" s="237"/>
      <c r="F10" s="237"/>
      <c r="G10" s="237"/>
      <c r="H10" s="237"/>
      <c r="I10" s="237"/>
      <c r="J10" s="237"/>
    </row>
    <row r="11" spans="1:10" ht="15" customHeight="1" x14ac:dyDescent="0.2"/>
    <row r="12" spans="1:10" ht="100.5" customHeight="1" x14ac:dyDescent="0.2">
      <c r="D12" s="236" t="s">
        <v>2</v>
      </c>
      <c r="E12" s="236"/>
      <c r="F12" s="236"/>
      <c r="G12" s="236"/>
      <c r="H12" s="236"/>
      <c r="I12" s="236"/>
      <c r="J12" s="236"/>
    </row>
    <row r="13" spans="1:10" ht="37.5" customHeight="1" x14ac:dyDescent="0.2">
      <c r="D13" s="236" t="s">
        <v>0</v>
      </c>
      <c r="E13" s="236"/>
      <c r="F13" s="236"/>
      <c r="G13" s="236"/>
      <c r="H13" s="236"/>
      <c r="I13" s="236"/>
      <c r="J13" s="236"/>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106" zoomScale="80" zoomScaleNormal="75" zoomScaleSheetLayoutView="80" workbookViewId="0">
      <selection activeCell="B109" sqref="B109"/>
    </sheetView>
  </sheetViews>
  <sheetFormatPr defaultColWidth="9.140625"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250</v>
      </c>
      <c r="B1" s="18"/>
      <c r="C1" s="18"/>
      <c r="D1" s="75"/>
      <c r="E1" s="18"/>
      <c r="F1" s="18"/>
      <c r="G1" s="18"/>
      <c r="H1" s="18"/>
      <c r="I1" s="18"/>
      <c r="J1" s="18"/>
      <c r="K1" s="18"/>
    </row>
    <row r="2" spans="1:11" s="20" customFormat="1" x14ac:dyDescent="0.2">
      <c r="A2" s="22" t="s">
        <v>37</v>
      </c>
      <c r="B2" s="21" t="s">
        <v>373</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286</v>
      </c>
      <c r="E4" s="71"/>
      <c r="F4" s="254" t="s">
        <v>28</v>
      </c>
      <c r="G4" s="254" t="s">
        <v>51</v>
      </c>
      <c r="H4" s="70" t="s">
        <v>244</v>
      </c>
      <c r="I4" s="52" t="s">
        <v>3</v>
      </c>
      <c r="J4" s="52" t="s">
        <v>70</v>
      </c>
      <c r="K4" s="258" t="s">
        <v>48</v>
      </c>
    </row>
    <row r="5" spans="1:11" ht="29.25" customHeight="1" x14ac:dyDescent="0.2">
      <c r="A5" s="16" t="s">
        <v>21</v>
      </c>
      <c r="B5" s="255"/>
      <c r="C5" s="255"/>
      <c r="D5" s="255"/>
      <c r="E5" s="72" t="s">
        <v>287</v>
      </c>
      <c r="F5" s="255"/>
      <c r="G5" s="255"/>
      <c r="H5" s="17">
        <v>0</v>
      </c>
      <c r="I5" s="17">
        <v>1</v>
      </c>
      <c r="J5" s="17">
        <v>2</v>
      </c>
      <c r="K5" s="258"/>
    </row>
    <row r="6" spans="1:11" ht="51" x14ac:dyDescent="0.2">
      <c r="A6" s="7" t="s">
        <v>96</v>
      </c>
      <c r="B6" s="8" t="s">
        <v>97</v>
      </c>
      <c r="C6" s="28">
        <v>1</v>
      </c>
      <c r="D6" s="28"/>
      <c r="E6" s="28"/>
      <c r="F6" s="28"/>
      <c r="G6" s="28"/>
      <c r="H6" s="8" t="s">
        <v>237</v>
      </c>
      <c r="I6" s="8" t="s">
        <v>238</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272</v>
      </c>
      <c r="C9" s="28">
        <v>1</v>
      </c>
      <c r="D9" s="28"/>
      <c r="E9" s="28"/>
      <c r="F9" s="28"/>
      <c r="G9" s="28"/>
      <c r="H9" s="8" t="s">
        <v>105</v>
      </c>
      <c r="I9" s="8" t="s">
        <v>106</v>
      </c>
      <c r="J9" s="8" t="s">
        <v>107</v>
      </c>
      <c r="K9" s="8" t="s">
        <v>87</v>
      </c>
    </row>
    <row r="10" spans="1:11" ht="51" x14ac:dyDescent="0.2">
      <c r="A10" s="26" t="s">
        <v>108</v>
      </c>
      <c r="B10" s="8" t="s">
        <v>251</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249</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286</v>
      </c>
      <c r="E17" s="71"/>
      <c r="F17" s="254" t="s">
        <v>28</v>
      </c>
      <c r="G17" s="254" t="s">
        <v>51</v>
      </c>
      <c r="H17" s="70" t="s">
        <v>244</v>
      </c>
      <c r="I17" s="52" t="s">
        <v>3</v>
      </c>
      <c r="J17" s="52" t="s">
        <v>70</v>
      </c>
      <c r="K17" s="258" t="s">
        <v>48</v>
      </c>
    </row>
    <row r="18" spans="1:11" ht="33" customHeight="1" x14ac:dyDescent="0.2">
      <c r="A18" s="16" t="s">
        <v>21</v>
      </c>
      <c r="B18" s="255"/>
      <c r="C18" s="255"/>
      <c r="D18" s="255"/>
      <c r="E18" s="72" t="s">
        <v>287</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252</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248</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286</v>
      </c>
      <c r="E27" s="71"/>
      <c r="F27" s="254" t="s">
        <v>28</v>
      </c>
      <c r="G27" s="254" t="s">
        <v>51</v>
      </c>
      <c r="H27" s="70" t="s">
        <v>244</v>
      </c>
      <c r="I27" s="52" t="s">
        <v>3</v>
      </c>
      <c r="J27" s="52" t="s">
        <v>70</v>
      </c>
      <c r="K27" s="258" t="s">
        <v>49</v>
      </c>
    </row>
    <row r="28" spans="1:11" ht="26.25" customHeight="1" x14ac:dyDescent="0.2">
      <c r="A28" s="16" t="s">
        <v>21</v>
      </c>
      <c r="B28" s="255"/>
      <c r="C28" s="255"/>
      <c r="D28" s="255"/>
      <c r="E28" s="72" t="s">
        <v>287</v>
      </c>
      <c r="F28" s="255"/>
      <c r="G28" s="255"/>
      <c r="H28" s="17">
        <v>0</v>
      </c>
      <c r="I28" s="17">
        <v>1</v>
      </c>
      <c r="J28" s="17">
        <v>2</v>
      </c>
      <c r="K28" s="258"/>
    </row>
    <row r="29" spans="1:11" s="74" customFormat="1" ht="102" customHeight="1" x14ac:dyDescent="0.2">
      <c r="A29" s="241" t="s">
        <v>31</v>
      </c>
      <c r="B29" s="244" t="s">
        <v>253</v>
      </c>
      <c r="C29" s="247">
        <v>1</v>
      </c>
      <c r="D29" s="28" t="s">
        <v>291</v>
      </c>
      <c r="E29" s="73" t="s">
        <v>290</v>
      </c>
      <c r="F29" s="247"/>
      <c r="G29" s="247"/>
      <c r="H29" s="238" t="s">
        <v>15</v>
      </c>
      <c r="I29" s="238" t="s">
        <v>128</v>
      </c>
      <c r="J29" s="238" t="s">
        <v>129</v>
      </c>
      <c r="K29" s="238" t="s">
        <v>87</v>
      </c>
    </row>
    <row r="30" spans="1:11" s="74" customFormat="1" ht="67.5" customHeight="1" x14ac:dyDescent="0.2">
      <c r="A30" s="242"/>
      <c r="B30" s="245"/>
      <c r="C30" s="248"/>
      <c r="D30" s="28" t="s">
        <v>319</v>
      </c>
      <c r="E30" s="73" t="s">
        <v>320</v>
      </c>
      <c r="F30" s="248"/>
      <c r="G30" s="248"/>
      <c r="H30" s="239"/>
      <c r="I30" s="239"/>
      <c r="J30" s="239"/>
      <c r="K30" s="239"/>
    </row>
    <row r="31" spans="1:11" s="74" customFormat="1" ht="58.5" customHeight="1" x14ac:dyDescent="0.2">
      <c r="A31" s="242"/>
      <c r="B31" s="245"/>
      <c r="C31" s="248"/>
      <c r="D31" s="28">
        <v>7</v>
      </c>
      <c r="E31" s="73" t="s">
        <v>328</v>
      </c>
      <c r="F31" s="248"/>
      <c r="G31" s="248"/>
      <c r="H31" s="239"/>
      <c r="I31" s="239"/>
      <c r="J31" s="239"/>
      <c r="K31" s="239"/>
    </row>
    <row r="32" spans="1:11" s="74" customFormat="1" ht="33" customHeight="1" x14ac:dyDescent="0.2">
      <c r="A32" s="243"/>
      <c r="B32" s="246"/>
      <c r="C32" s="249"/>
      <c r="D32" s="28">
        <v>8</v>
      </c>
      <c r="E32" s="73" t="s">
        <v>329</v>
      </c>
      <c r="F32" s="249"/>
      <c r="G32" s="249"/>
      <c r="H32" s="240"/>
      <c r="I32" s="240"/>
      <c r="J32" s="240"/>
      <c r="K32" s="240"/>
    </row>
    <row r="33" spans="1:11" s="54" customFormat="1" ht="102" customHeight="1" x14ac:dyDescent="0.2">
      <c r="A33" s="241" t="s">
        <v>32</v>
      </c>
      <c r="B33" s="244" t="s">
        <v>254</v>
      </c>
      <c r="C33" s="247">
        <v>1</v>
      </c>
      <c r="D33" s="28" t="s">
        <v>292</v>
      </c>
      <c r="E33" s="73" t="s">
        <v>290</v>
      </c>
      <c r="F33" s="247"/>
      <c r="G33" s="247"/>
      <c r="H33" s="238" t="s">
        <v>76</v>
      </c>
      <c r="I33" s="238" t="s">
        <v>239</v>
      </c>
      <c r="J33" s="238" t="s">
        <v>130</v>
      </c>
      <c r="K33" s="238" t="s">
        <v>86</v>
      </c>
    </row>
    <row r="34" spans="1:11" s="54" customFormat="1" ht="76.5" x14ac:dyDescent="0.2">
      <c r="A34" s="242"/>
      <c r="B34" s="245"/>
      <c r="C34" s="248"/>
      <c r="D34" s="28" t="s">
        <v>303</v>
      </c>
      <c r="E34" s="73" t="s">
        <v>304</v>
      </c>
      <c r="F34" s="248"/>
      <c r="G34" s="248"/>
      <c r="H34" s="239"/>
      <c r="I34" s="239"/>
      <c r="J34" s="239"/>
      <c r="K34" s="239"/>
    </row>
    <row r="35" spans="1:11" s="54" customFormat="1" ht="25.5" x14ac:dyDescent="0.2">
      <c r="A35" s="242"/>
      <c r="B35" s="245"/>
      <c r="C35" s="248"/>
      <c r="D35" s="28" t="s">
        <v>341</v>
      </c>
      <c r="E35" s="73" t="s">
        <v>353</v>
      </c>
      <c r="F35" s="248"/>
      <c r="G35" s="248"/>
      <c r="H35" s="239"/>
      <c r="I35" s="239"/>
      <c r="J35" s="239"/>
      <c r="K35" s="239"/>
    </row>
    <row r="36" spans="1:11" s="54" customFormat="1" x14ac:dyDescent="0.2">
      <c r="A36" s="242"/>
      <c r="B36" s="245"/>
      <c r="C36" s="248"/>
      <c r="D36" s="28" t="s">
        <v>342</v>
      </c>
      <c r="E36" s="73" t="s">
        <v>354</v>
      </c>
      <c r="F36" s="248"/>
      <c r="G36" s="248"/>
      <c r="H36" s="239"/>
      <c r="I36" s="239"/>
      <c r="J36" s="239"/>
      <c r="K36" s="239"/>
    </row>
    <row r="37" spans="1:11" s="54" customFormat="1" ht="25.5" x14ac:dyDescent="0.2">
      <c r="A37" s="242"/>
      <c r="B37" s="245"/>
      <c r="C37" s="248"/>
      <c r="D37" s="28" t="s">
        <v>343</v>
      </c>
      <c r="E37" s="73" t="s">
        <v>355</v>
      </c>
      <c r="F37" s="248"/>
      <c r="G37" s="248"/>
      <c r="H37" s="239"/>
      <c r="I37" s="239"/>
      <c r="J37" s="239"/>
      <c r="K37" s="239"/>
    </row>
    <row r="38" spans="1:11" s="54" customFormat="1" ht="25.5" x14ac:dyDescent="0.2">
      <c r="A38" s="242"/>
      <c r="B38" s="245"/>
      <c r="C38" s="248"/>
      <c r="D38" s="28" t="s">
        <v>344</v>
      </c>
      <c r="E38" s="73" t="s">
        <v>356</v>
      </c>
      <c r="F38" s="248"/>
      <c r="G38" s="248"/>
      <c r="H38" s="239"/>
      <c r="I38" s="239"/>
      <c r="J38" s="239"/>
      <c r="K38" s="239"/>
    </row>
    <row r="39" spans="1:11" s="54" customFormat="1" ht="25.5" x14ac:dyDescent="0.2">
      <c r="A39" s="242"/>
      <c r="B39" s="245"/>
      <c r="C39" s="248"/>
      <c r="D39" s="28" t="s">
        <v>345</v>
      </c>
      <c r="E39" s="73" t="s">
        <v>355</v>
      </c>
      <c r="F39" s="248"/>
      <c r="G39" s="248"/>
      <c r="H39" s="239"/>
      <c r="I39" s="239"/>
      <c r="J39" s="239"/>
      <c r="K39" s="239"/>
    </row>
    <row r="40" spans="1:11" s="54" customFormat="1" x14ac:dyDescent="0.2">
      <c r="A40" s="242"/>
      <c r="B40" s="245"/>
      <c r="C40" s="248"/>
      <c r="D40" s="28" t="s">
        <v>346</v>
      </c>
      <c r="E40" s="73" t="s">
        <v>357</v>
      </c>
      <c r="F40" s="248"/>
      <c r="G40" s="248"/>
      <c r="H40" s="239"/>
      <c r="I40" s="239"/>
      <c r="J40" s="239"/>
      <c r="K40" s="239"/>
    </row>
    <row r="41" spans="1:11" s="54" customFormat="1" x14ac:dyDescent="0.2">
      <c r="A41" s="242"/>
      <c r="B41" s="245"/>
      <c r="C41" s="248"/>
      <c r="D41" s="28" t="s">
        <v>347</v>
      </c>
      <c r="E41" s="73" t="s">
        <v>357</v>
      </c>
      <c r="F41" s="248"/>
      <c r="G41" s="248"/>
      <c r="H41" s="239"/>
      <c r="I41" s="239"/>
      <c r="J41" s="239"/>
      <c r="K41" s="239"/>
    </row>
    <row r="42" spans="1:11" s="54" customFormat="1" ht="97.5" customHeight="1" x14ac:dyDescent="0.2">
      <c r="A42" s="242"/>
      <c r="B42" s="245"/>
      <c r="C42" s="248"/>
      <c r="D42" s="28" t="s">
        <v>348</v>
      </c>
      <c r="E42" s="73" t="s">
        <v>332</v>
      </c>
      <c r="F42" s="248"/>
      <c r="G42" s="248"/>
      <c r="H42" s="239"/>
      <c r="I42" s="239"/>
      <c r="J42" s="239"/>
      <c r="K42" s="239"/>
    </row>
    <row r="43" spans="1:11" s="54" customFormat="1" ht="99.75" customHeight="1" x14ac:dyDescent="0.2">
      <c r="A43" s="242"/>
      <c r="B43" s="245"/>
      <c r="C43" s="248"/>
      <c r="D43" s="28" t="s">
        <v>349</v>
      </c>
      <c r="E43" s="73" t="s">
        <v>332</v>
      </c>
      <c r="F43" s="248"/>
      <c r="G43" s="248"/>
      <c r="H43" s="239"/>
      <c r="I43" s="239"/>
      <c r="J43" s="239"/>
      <c r="K43" s="239"/>
    </row>
    <row r="44" spans="1:11" s="54" customFormat="1" ht="96" customHeight="1" x14ac:dyDescent="0.2">
      <c r="A44" s="242"/>
      <c r="B44" s="245"/>
      <c r="C44" s="248"/>
      <c r="D44" s="28" t="s">
        <v>350</v>
      </c>
      <c r="E44" s="73" t="s">
        <v>332</v>
      </c>
      <c r="F44" s="248"/>
      <c r="G44" s="248"/>
      <c r="H44" s="239"/>
      <c r="I44" s="239"/>
      <c r="J44" s="239"/>
      <c r="K44" s="239"/>
    </row>
    <row r="45" spans="1:11" s="54" customFormat="1" x14ac:dyDescent="0.2">
      <c r="A45" s="242"/>
      <c r="B45" s="245"/>
      <c r="C45" s="248"/>
      <c r="D45" s="28" t="s">
        <v>351</v>
      </c>
      <c r="E45" s="73" t="s">
        <v>358</v>
      </c>
      <c r="F45" s="248"/>
      <c r="G45" s="248"/>
      <c r="H45" s="239"/>
      <c r="I45" s="239"/>
      <c r="J45" s="239"/>
      <c r="K45" s="239"/>
    </row>
    <row r="46" spans="1:11" s="54" customFormat="1" ht="96.75" customHeight="1" x14ac:dyDescent="0.2">
      <c r="A46" s="242"/>
      <c r="B46" s="245"/>
      <c r="C46" s="248"/>
      <c r="D46" s="28" t="s">
        <v>352</v>
      </c>
      <c r="E46" s="73" t="s">
        <v>332</v>
      </c>
      <c r="F46" s="248"/>
      <c r="G46" s="248"/>
      <c r="H46" s="239"/>
      <c r="I46" s="239"/>
      <c r="J46" s="239"/>
      <c r="K46" s="239"/>
    </row>
    <row r="47" spans="1:11" s="54" customFormat="1" ht="25.5" x14ac:dyDescent="0.2">
      <c r="A47" s="242"/>
      <c r="B47" s="245"/>
      <c r="C47" s="248"/>
      <c r="D47" s="28" t="s">
        <v>360</v>
      </c>
      <c r="E47" s="73" t="s">
        <v>359</v>
      </c>
      <c r="F47" s="248"/>
      <c r="G47" s="248"/>
      <c r="H47" s="239"/>
      <c r="I47" s="239"/>
      <c r="J47" s="239"/>
      <c r="K47" s="239"/>
    </row>
    <row r="48" spans="1:11" s="54" customFormat="1" x14ac:dyDescent="0.2">
      <c r="A48" s="242"/>
      <c r="B48" s="245"/>
      <c r="C48" s="248"/>
      <c r="D48" s="28" t="s">
        <v>361</v>
      </c>
      <c r="E48" s="73" t="s">
        <v>357</v>
      </c>
      <c r="F48" s="248"/>
      <c r="G48" s="248"/>
      <c r="H48" s="239"/>
      <c r="I48" s="239"/>
      <c r="J48" s="239"/>
      <c r="K48" s="239"/>
    </row>
    <row r="49" spans="1:11" s="54" customFormat="1" ht="97.5" customHeight="1" x14ac:dyDescent="0.2">
      <c r="A49" s="242"/>
      <c r="B49" s="245"/>
      <c r="C49" s="248"/>
      <c r="D49" s="28">
        <v>23</v>
      </c>
      <c r="E49" s="73" t="s">
        <v>332</v>
      </c>
      <c r="F49" s="248"/>
      <c r="G49" s="248"/>
      <c r="H49" s="239"/>
      <c r="I49" s="239"/>
      <c r="J49" s="239"/>
      <c r="K49" s="239"/>
    </row>
    <row r="50" spans="1:11" s="54" customFormat="1" ht="81.75" customHeight="1" x14ac:dyDescent="0.2">
      <c r="A50" s="242"/>
      <c r="B50" s="246"/>
      <c r="C50" s="248"/>
      <c r="D50" s="28">
        <v>24</v>
      </c>
      <c r="E50" s="73" t="s">
        <v>362</v>
      </c>
      <c r="F50" s="248"/>
      <c r="G50" s="248"/>
      <c r="H50" s="239"/>
      <c r="I50" s="239"/>
      <c r="J50" s="239"/>
      <c r="K50" s="239"/>
    </row>
    <row r="51" spans="1:11" s="54" customFormat="1" ht="189" customHeight="1" x14ac:dyDescent="0.2">
      <c r="A51" s="9" t="s">
        <v>69</v>
      </c>
      <c r="B51" s="51" t="s">
        <v>77</v>
      </c>
      <c r="C51" s="28">
        <v>1</v>
      </c>
      <c r="D51" s="28">
        <v>1</v>
      </c>
      <c r="E51" s="73" t="s">
        <v>288</v>
      </c>
      <c r="F51" s="28"/>
      <c r="G51" s="28"/>
      <c r="H51" s="8" t="s">
        <v>131</v>
      </c>
      <c r="I51" s="8" t="s">
        <v>132</v>
      </c>
      <c r="J51" s="8" t="s">
        <v>133</v>
      </c>
      <c r="K51" s="8" t="s">
        <v>89</v>
      </c>
    </row>
    <row r="52" spans="1:11" s="43" customFormat="1" ht="111.75" customHeight="1" x14ac:dyDescent="0.2">
      <c r="A52" s="241" t="s">
        <v>46</v>
      </c>
      <c r="B52" s="238" t="s">
        <v>255</v>
      </c>
      <c r="C52" s="247">
        <v>1</v>
      </c>
      <c r="D52" s="28">
        <v>2</v>
      </c>
      <c r="E52" s="73" t="s">
        <v>289</v>
      </c>
      <c r="F52" s="247"/>
      <c r="G52" s="247"/>
      <c r="H52" s="238" t="s">
        <v>47</v>
      </c>
      <c r="I52" s="238" t="s">
        <v>273</v>
      </c>
      <c r="J52" s="238" t="s">
        <v>284</v>
      </c>
      <c r="K52" s="238" t="s">
        <v>86</v>
      </c>
    </row>
    <row r="53" spans="1:11" s="43" customFormat="1" ht="134.25" customHeight="1" x14ac:dyDescent="0.2">
      <c r="A53" s="242"/>
      <c r="B53" s="239"/>
      <c r="C53" s="248"/>
      <c r="D53" s="28" t="s">
        <v>295</v>
      </c>
      <c r="E53" s="73" t="s">
        <v>296</v>
      </c>
      <c r="F53" s="248"/>
      <c r="G53" s="248"/>
      <c r="H53" s="239"/>
      <c r="I53" s="239"/>
      <c r="J53" s="239"/>
      <c r="K53" s="239"/>
    </row>
    <row r="54" spans="1:11" s="43" customFormat="1" ht="152.25" customHeight="1" x14ac:dyDescent="0.2">
      <c r="A54" s="243"/>
      <c r="B54" s="240"/>
      <c r="C54" s="249"/>
      <c r="D54" s="28" t="s">
        <v>297</v>
      </c>
      <c r="E54" s="73" t="s">
        <v>298</v>
      </c>
      <c r="F54" s="249"/>
      <c r="G54" s="249"/>
      <c r="H54" s="240"/>
      <c r="I54" s="240"/>
      <c r="J54" s="240"/>
      <c r="K54" s="240"/>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8" t="s">
        <v>80</v>
      </c>
      <c r="C56" s="247">
        <v>1</v>
      </c>
      <c r="D56" s="28" t="s">
        <v>294</v>
      </c>
      <c r="E56" s="73" t="s">
        <v>293</v>
      </c>
      <c r="F56" s="28"/>
      <c r="G56" s="28"/>
      <c r="H56" s="238" t="s">
        <v>27</v>
      </c>
      <c r="I56" s="238" t="s">
        <v>138</v>
      </c>
      <c r="J56" s="238" t="s">
        <v>139</v>
      </c>
      <c r="K56" s="238" t="s">
        <v>87</v>
      </c>
    </row>
    <row r="57" spans="1:11" s="54" customFormat="1" ht="63.75" x14ac:dyDescent="0.2">
      <c r="A57" s="260"/>
      <c r="B57" s="239"/>
      <c r="C57" s="248"/>
      <c r="D57" s="28">
        <v>9</v>
      </c>
      <c r="E57" s="73" t="s">
        <v>330</v>
      </c>
      <c r="F57" s="28"/>
      <c r="G57" s="28"/>
      <c r="H57" s="239"/>
      <c r="I57" s="239"/>
      <c r="J57" s="239"/>
      <c r="K57" s="239"/>
    </row>
    <row r="58" spans="1:11" s="54" customFormat="1" ht="76.5" x14ac:dyDescent="0.2">
      <c r="A58" s="261"/>
      <c r="B58" s="240"/>
      <c r="C58" s="249"/>
      <c r="D58" s="28">
        <v>10</v>
      </c>
      <c r="E58" s="73" t="s">
        <v>331</v>
      </c>
      <c r="F58" s="28"/>
      <c r="G58" s="28"/>
      <c r="H58" s="240"/>
      <c r="I58" s="240"/>
      <c r="J58" s="240"/>
      <c r="K58" s="240"/>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256</v>
      </c>
      <c r="C60" s="28">
        <v>1</v>
      </c>
      <c r="D60" s="28"/>
      <c r="E60" s="28"/>
      <c r="F60" s="28"/>
      <c r="G60" s="28"/>
      <c r="H60" s="8" t="s">
        <v>257</v>
      </c>
      <c r="I60" s="8" t="s">
        <v>258</v>
      </c>
      <c r="J60" s="8" t="s">
        <v>259</v>
      </c>
      <c r="K60" s="8" t="s">
        <v>87</v>
      </c>
    </row>
    <row r="61" spans="1:11" s="43" customFormat="1" ht="138.75" customHeight="1" x14ac:dyDescent="0.2">
      <c r="A61" s="9" t="s">
        <v>145</v>
      </c>
      <c r="B61" s="10" t="s">
        <v>146</v>
      </c>
      <c r="C61" s="28">
        <v>1</v>
      </c>
      <c r="D61" s="28" t="s">
        <v>308</v>
      </c>
      <c r="E61" s="73" t="s">
        <v>310</v>
      </c>
      <c r="F61" s="28"/>
      <c r="G61" s="28"/>
      <c r="H61" s="8" t="s">
        <v>20</v>
      </c>
      <c r="I61" s="8" t="s">
        <v>147</v>
      </c>
      <c r="J61" s="8" t="s">
        <v>90</v>
      </c>
      <c r="K61" s="8" t="s">
        <v>89</v>
      </c>
    </row>
    <row r="62" spans="1:11" s="43" customFormat="1" ht="123" customHeight="1" x14ac:dyDescent="0.2">
      <c r="A62" s="7" t="s">
        <v>260</v>
      </c>
      <c r="B62" s="12" t="s">
        <v>261</v>
      </c>
      <c r="C62" s="28">
        <v>1</v>
      </c>
      <c r="D62" s="28"/>
      <c r="E62" s="28"/>
      <c r="F62" s="28"/>
      <c r="G62" s="28"/>
      <c r="H62" s="8" t="s">
        <v>262</v>
      </c>
      <c r="I62" s="8" t="s">
        <v>263</v>
      </c>
      <c r="J62" s="8" t="s">
        <v>264</v>
      </c>
      <c r="K62" s="8" t="s">
        <v>87</v>
      </c>
    </row>
    <row r="63" spans="1:11" s="43" customFormat="1" ht="82.5" customHeight="1" x14ac:dyDescent="0.2">
      <c r="A63" s="7" t="s">
        <v>156</v>
      </c>
      <c r="B63" s="12" t="s">
        <v>265</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266</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306</v>
      </c>
      <c r="E68" s="73" t="s">
        <v>305</v>
      </c>
      <c r="F68" s="28"/>
      <c r="G68" s="28"/>
      <c r="H68" s="8" t="s">
        <v>84</v>
      </c>
      <c r="I68" s="8" t="s">
        <v>169</v>
      </c>
      <c r="J68" s="8" t="s">
        <v>170</v>
      </c>
      <c r="K68" s="8" t="s">
        <v>86</v>
      </c>
    </row>
    <row r="69" spans="1:11" s="43" customFormat="1" ht="119.25" customHeight="1" thickBot="1" x14ac:dyDescent="0.25">
      <c r="A69" s="9" t="s">
        <v>171</v>
      </c>
      <c r="B69" s="10" t="s">
        <v>267</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247</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286</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287</v>
      </c>
      <c r="F75" s="257"/>
      <c r="G75" s="257"/>
      <c r="H75" s="17">
        <v>0</v>
      </c>
      <c r="I75" s="17">
        <v>1</v>
      </c>
      <c r="J75" s="17">
        <v>2</v>
      </c>
      <c r="K75" s="258"/>
    </row>
    <row r="76" spans="1:11" s="43" customFormat="1" ht="409.5" customHeight="1" x14ac:dyDescent="0.2">
      <c r="A76" s="7" t="s">
        <v>78</v>
      </c>
      <c r="B76" s="13" t="s">
        <v>268</v>
      </c>
      <c r="C76" s="50">
        <v>1</v>
      </c>
      <c r="D76" s="50" t="s">
        <v>313</v>
      </c>
      <c r="E76" s="82" t="s">
        <v>312</v>
      </c>
      <c r="F76" s="50"/>
      <c r="G76" s="50"/>
      <c r="H76" s="8" t="s">
        <v>68</v>
      </c>
      <c r="I76" s="8" t="s">
        <v>134</v>
      </c>
      <c r="J76" s="8" t="s">
        <v>285</v>
      </c>
      <c r="K76" s="8" t="s">
        <v>87</v>
      </c>
    </row>
    <row r="77" spans="1:11" s="43" customFormat="1" ht="120" x14ac:dyDescent="0.2">
      <c r="A77" s="7" t="s">
        <v>12</v>
      </c>
      <c r="B77" s="25" t="s">
        <v>269</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270</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246</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286</v>
      </c>
      <c r="E86" s="71"/>
      <c r="F86" s="256" t="s">
        <v>28</v>
      </c>
      <c r="G86" s="256" t="s">
        <v>51</v>
      </c>
      <c r="H86" s="70" t="s">
        <v>244</v>
      </c>
      <c r="I86" s="66" t="s">
        <v>3</v>
      </c>
      <c r="J86" s="66" t="s">
        <v>70</v>
      </c>
      <c r="K86" s="258" t="s">
        <v>49</v>
      </c>
    </row>
    <row r="87" spans="1:11" s="43" customFormat="1" ht="24" customHeight="1" x14ac:dyDescent="0.2">
      <c r="A87" s="68" t="s">
        <v>21</v>
      </c>
      <c r="B87" s="257"/>
      <c r="C87" s="257"/>
      <c r="D87" s="255"/>
      <c r="E87" s="72" t="s">
        <v>287</v>
      </c>
      <c r="F87" s="257"/>
      <c r="G87" s="257"/>
      <c r="H87" s="17">
        <v>0</v>
      </c>
      <c r="I87" s="17">
        <v>1</v>
      </c>
      <c r="J87" s="17">
        <v>2</v>
      </c>
      <c r="K87" s="258"/>
    </row>
    <row r="88" spans="1:11" s="43" customFormat="1" ht="81.75" customHeight="1" x14ac:dyDescent="0.2">
      <c r="A88" s="9" t="s">
        <v>183</v>
      </c>
      <c r="B88" s="10" t="s">
        <v>271</v>
      </c>
      <c r="C88" s="28">
        <v>1</v>
      </c>
      <c r="D88" s="28">
        <v>1</v>
      </c>
      <c r="E88" s="73" t="s">
        <v>288</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1" t="s">
        <v>193</v>
      </c>
      <c r="B90" s="244" t="s">
        <v>192</v>
      </c>
      <c r="C90" s="247">
        <v>1</v>
      </c>
      <c r="D90" s="28" t="s">
        <v>302</v>
      </c>
      <c r="E90" s="73" t="s">
        <v>301</v>
      </c>
      <c r="F90" s="247"/>
      <c r="G90" s="247"/>
      <c r="H90" s="250" t="s">
        <v>197</v>
      </c>
      <c r="I90" s="250" t="s">
        <v>196</v>
      </c>
      <c r="J90" s="250" t="s">
        <v>195</v>
      </c>
      <c r="K90" s="238" t="s">
        <v>87</v>
      </c>
    </row>
    <row r="91" spans="1:11" s="43" customFormat="1" ht="96.75" customHeight="1" x14ac:dyDescent="0.2">
      <c r="A91" s="242"/>
      <c r="B91" s="245"/>
      <c r="C91" s="248"/>
      <c r="D91" s="28">
        <v>11</v>
      </c>
      <c r="E91" s="73" t="s">
        <v>332</v>
      </c>
      <c r="F91" s="248"/>
      <c r="G91" s="248"/>
      <c r="H91" s="252"/>
      <c r="I91" s="252"/>
      <c r="J91" s="252"/>
      <c r="K91" s="239"/>
    </row>
    <row r="92" spans="1:11" s="43" customFormat="1" ht="57" customHeight="1" x14ac:dyDescent="0.2">
      <c r="A92" s="242"/>
      <c r="B92" s="245"/>
      <c r="C92" s="248"/>
      <c r="D92" s="28">
        <v>12</v>
      </c>
      <c r="E92" s="73" t="s">
        <v>301</v>
      </c>
      <c r="F92" s="248"/>
      <c r="G92" s="248"/>
      <c r="H92" s="252"/>
      <c r="I92" s="252"/>
      <c r="J92" s="252"/>
      <c r="K92" s="239"/>
    </row>
    <row r="93" spans="1:11" s="43" customFormat="1" ht="60.75" customHeight="1" x14ac:dyDescent="0.2">
      <c r="A93" s="243"/>
      <c r="B93" s="246"/>
      <c r="C93" s="249"/>
      <c r="D93" s="28">
        <v>13</v>
      </c>
      <c r="E93" s="73" t="s">
        <v>301</v>
      </c>
      <c r="F93" s="249"/>
      <c r="G93" s="249"/>
      <c r="H93" s="251"/>
      <c r="I93" s="251"/>
      <c r="J93" s="251"/>
      <c r="K93" s="240"/>
    </row>
    <row r="94" spans="1:11" s="43" customFormat="1" ht="265.5" customHeight="1" x14ac:dyDescent="0.2">
      <c r="A94" s="241" t="s">
        <v>194</v>
      </c>
      <c r="B94" s="244" t="s">
        <v>198</v>
      </c>
      <c r="C94" s="247">
        <v>1</v>
      </c>
      <c r="D94" s="28" t="s">
        <v>300</v>
      </c>
      <c r="E94" s="73" t="s">
        <v>299</v>
      </c>
      <c r="F94" s="28"/>
      <c r="G94" s="28"/>
      <c r="H94" s="250" t="s">
        <v>197</v>
      </c>
      <c r="I94" s="250" t="s">
        <v>196</v>
      </c>
      <c r="J94" s="250" t="s">
        <v>195</v>
      </c>
      <c r="K94" s="238" t="s">
        <v>87</v>
      </c>
    </row>
    <row r="95" spans="1:11" s="43" customFormat="1" ht="272.25" customHeight="1" x14ac:dyDescent="0.2">
      <c r="A95" s="243"/>
      <c r="B95" s="246"/>
      <c r="C95" s="249"/>
      <c r="D95" s="28">
        <v>25</v>
      </c>
      <c r="E95" s="73" t="s">
        <v>299</v>
      </c>
      <c r="F95" s="28"/>
      <c r="G95" s="28"/>
      <c r="H95" s="251"/>
      <c r="I95" s="251"/>
      <c r="J95" s="251"/>
      <c r="K95" s="240"/>
    </row>
    <row r="96" spans="1:11" s="43" customFormat="1" ht="51" x14ac:dyDescent="0.2">
      <c r="A96" s="9" t="s">
        <v>180</v>
      </c>
      <c r="B96" s="10" t="s">
        <v>199</v>
      </c>
      <c r="C96" s="28">
        <v>1</v>
      </c>
      <c r="D96" s="28">
        <v>14</v>
      </c>
      <c r="E96" s="73" t="s">
        <v>328</v>
      </c>
      <c r="F96" s="28"/>
      <c r="G96" s="28"/>
      <c r="H96" s="8" t="s">
        <v>200</v>
      </c>
      <c r="I96" s="8" t="s">
        <v>202</v>
      </c>
      <c r="J96" s="8" t="s">
        <v>201</v>
      </c>
      <c r="K96" s="8" t="s">
        <v>89</v>
      </c>
    </row>
    <row r="97" spans="1:11" s="43" customFormat="1" ht="84.75" customHeight="1" x14ac:dyDescent="0.2">
      <c r="A97" s="241" t="s">
        <v>203</v>
      </c>
      <c r="B97" s="244" t="s">
        <v>241</v>
      </c>
      <c r="C97" s="247">
        <v>1</v>
      </c>
      <c r="D97" s="28" t="s">
        <v>314</v>
      </c>
      <c r="E97" s="73" t="s">
        <v>315</v>
      </c>
      <c r="F97" s="247"/>
      <c r="G97" s="247"/>
      <c r="H97" s="238" t="s">
        <v>204</v>
      </c>
      <c r="I97" s="238" t="s">
        <v>205</v>
      </c>
      <c r="J97" s="238" t="s">
        <v>242</v>
      </c>
      <c r="K97" s="238" t="s">
        <v>87</v>
      </c>
    </row>
    <row r="98" spans="1:11" s="43" customFormat="1" ht="42" customHeight="1" x14ac:dyDescent="0.2">
      <c r="A98" s="242"/>
      <c r="B98" s="245"/>
      <c r="C98" s="248"/>
      <c r="D98" s="28">
        <v>4</v>
      </c>
      <c r="E98" s="73" t="s">
        <v>325</v>
      </c>
      <c r="F98" s="248"/>
      <c r="G98" s="248"/>
      <c r="H98" s="239"/>
      <c r="I98" s="239"/>
      <c r="J98" s="239"/>
      <c r="K98" s="239"/>
    </row>
    <row r="99" spans="1:11" s="43" customFormat="1" ht="232.5" customHeight="1" x14ac:dyDescent="0.2">
      <c r="A99" s="242"/>
      <c r="B99" s="245"/>
      <c r="C99" s="248"/>
      <c r="D99" s="28">
        <v>15</v>
      </c>
      <c r="E99" s="73" t="s">
        <v>333</v>
      </c>
      <c r="F99" s="248"/>
      <c r="G99" s="248"/>
      <c r="H99" s="239"/>
      <c r="I99" s="239"/>
      <c r="J99" s="239"/>
      <c r="K99" s="239"/>
    </row>
    <row r="100" spans="1:11" s="43" customFormat="1" x14ac:dyDescent="0.2">
      <c r="A100" s="242"/>
      <c r="B100" s="245"/>
      <c r="C100" s="248"/>
      <c r="D100" s="28" t="s">
        <v>363</v>
      </c>
      <c r="E100" s="73" t="s">
        <v>370</v>
      </c>
      <c r="F100" s="248"/>
      <c r="G100" s="248"/>
      <c r="H100" s="239"/>
      <c r="I100" s="239"/>
      <c r="J100" s="239"/>
      <c r="K100" s="239"/>
    </row>
    <row r="101" spans="1:11" s="43" customFormat="1" x14ac:dyDescent="0.2">
      <c r="A101" s="242"/>
      <c r="B101" s="245"/>
      <c r="C101" s="248"/>
      <c r="D101" s="28" t="s">
        <v>364</v>
      </c>
      <c r="E101" s="73" t="s">
        <v>370</v>
      </c>
      <c r="F101" s="248"/>
      <c r="G101" s="248"/>
      <c r="H101" s="239"/>
      <c r="I101" s="239"/>
      <c r="J101" s="239"/>
      <c r="K101" s="239"/>
    </row>
    <row r="102" spans="1:11" s="43" customFormat="1" x14ac:dyDescent="0.2">
      <c r="A102" s="242"/>
      <c r="B102" s="245"/>
      <c r="C102" s="248"/>
      <c r="D102" s="28" t="s">
        <v>365</v>
      </c>
      <c r="E102" s="73" t="s">
        <v>370</v>
      </c>
      <c r="F102" s="248"/>
      <c r="G102" s="248"/>
      <c r="H102" s="239"/>
      <c r="I102" s="239"/>
      <c r="J102" s="239"/>
      <c r="K102" s="239"/>
    </row>
    <row r="103" spans="1:11" s="43" customFormat="1" x14ac:dyDescent="0.2">
      <c r="A103" s="242"/>
      <c r="B103" s="245"/>
      <c r="C103" s="248"/>
      <c r="D103" s="28" t="s">
        <v>366</v>
      </c>
      <c r="E103" s="73" t="s">
        <v>370</v>
      </c>
      <c r="F103" s="248"/>
      <c r="G103" s="248"/>
      <c r="H103" s="239"/>
      <c r="I103" s="239"/>
      <c r="J103" s="239"/>
      <c r="K103" s="239"/>
    </row>
    <row r="104" spans="1:11" s="43" customFormat="1" x14ac:dyDescent="0.2">
      <c r="A104" s="242"/>
      <c r="B104" s="245"/>
      <c r="C104" s="248"/>
      <c r="D104" s="28" t="s">
        <v>367</v>
      </c>
      <c r="E104" s="73" t="s">
        <v>370</v>
      </c>
      <c r="F104" s="248"/>
      <c r="G104" s="248"/>
      <c r="H104" s="239"/>
      <c r="I104" s="239"/>
      <c r="J104" s="239"/>
      <c r="K104" s="239"/>
    </row>
    <row r="105" spans="1:11" s="43" customFormat="1" x14ac:dyDescent="0.2">
      <c r="A105" s="242"/>
      <c r="B105" s="245"/>
      <c r="C105" s="248"/>
      <c r="D105" s="28" t="s">
        <v>368</v>
      </c>
      <c r="E105" s="73" t="s">
        <v>370</v>
      </c>
      <c r="F105" s="248"/>
      <c r="G105" s="248"/>
      <c r="H105" s="239"/>
      <c r="I105" s="239"/>
      <c r="J105" s="239"/>
      <c r="K105" s="239"/>
    </row>
    <row r="106" spans="1:11" s="43" customFormat="1" x14ac:dyDescent="0.2">
      <c r="A106" s="243"/>
      <c r="B106" s="246"/>
      <c r="C106" s="249"/>
      <c r="D106" s="28" t="s">
        <v>369</v>
      </c>
      <c r="E106" s="73" t="s">
        <v>370</v>
      </c>
      <c r="F106" s="249"/>
      <c r="G106" s="249"/>
      <c r="H106" s="240"/>
      <c r="I106" s="240"/>
      <c r="J106" s="240"/>
      <c r="K106" s="240"/>
    </row>
    <row r="107" spans="1:11" s="43" customFormat="1" ht="201" customHeight="1" x14ac:dyDescent="0.2">
      <c r="A107" s="9" t="s">
        <v>181</v>
      </c>
      <c r="B107" s="10" t="s">
        <v>243</v>
      </c>
      <c r="C107" s="28">
        <v>1</v>
      </c>
      <c r="D107" s="28">
        <v>27</v>
      </c>
      <c r="E107" s="73" t="s">
        <v>371</v>
      </c>
      <c r="F107" s="28"/>
      <c r="G107" s="28"/>
      <c r="H107" s="8" t="s">
        <v>206</v>
      </c>
      <c r="I107" s="8" t="s">
        <v>207</v>
      </c>
      <c r="J107" s="8" t="s">
        <v>208</v>
      </c>
      <c r="K107" s="8" t="s">
        <v>89</v>
      </c>
    </row>
    <row r="108" spans="1:11" s="43" customFormat="1" ht="217.5" customHeight="1" x14ac:dyDescent="0.2">
      <c r="A108" s="9" t="s">
        <v>211</v>
      </c>
      <c r="B108" s="10" t="s">
        <v>240</v>
      </c>
      <c r="C108" s="28">
        <v>1</v>
      </c>
      <c r="D108" s="28">
        <v>16</v>
      </c>
      <c r="E108" s="73" t="s">
        <v>334</v>
      </c>
      <c r="F108" s="28"/>
      <c r="G108" s="28"/>
      <c r="H108" s="8" t="s">
        <v>213</v>
      </c>
      <c r="I108" s="10" t="s">
        <v>214</v>
      </c>
      <c r="J108" s="10" t="s">
        <v>212</v>
      </c>
      <c r="K108" s="8" t="s">
        <v>89</v>
      </c>
    </row>
    <row r="109" spans="1:11" s="43" customFormat="1" ht="51" x14ac:dyDescent="0.2">
      <c r="A109" s="9" t="s">
        <v>182</v>
      </c>
      <c r="B109" s="10" t="s">
        <v>233</v>
      </c>
      <c r="C109" s="28">
        <v>1</v>
      </c>
      <c r="D109" s="28"/>
      <c r="E109" s="28"/>
      <c r="F109" s="28"/>
      <c r="G109" s="28"/>
      <c r="H109" s="8" t="s">
        <v>234</v>
      </c>
      <c r="I109" s="8" t="s">
        <v>235</v>
      </c>
      <c r="J109" s="8" t="s">
        <v>236</v>
      </c>
      <c r="K109" s="8" t="s">
        <v>89</v>
      </c>
    </row>
    <row r="110" spans="1:11" s="43" customFormat="1" ht="66.75" customHeight="1" x14ac:dyDescent="0.2">
      <c r="A110" s="9" t="s">
        <v>229</v>
      </c>
      <c r="B110" s="10" t="s">
        <v>228</v>
      </c>
      <c r="C110" s="28">
        <v>1</v>
      </c>
      <c r="D110" s="28" t="s">
        <v>323</v>
      </c>
      <c r="E110" s="73" t="s">
        <v>324</v>
      </c>
      <c r="F110" s="28"/>
      <c r="G110" s="28"/>
      <c r="H110" s="8" t="s">
        <v>230</v>
      </c>
      <c r="I110" s="8" t="s">
        <v>232</v>
      </c>
      <c r="J110" s="8" t="s">
        <v>231</v>
      </c>
      <c r="K110" s="8" t="s">
        <v>87</v>
      </c>
    </row>
    <row r="111" spans="1:11" s="43" customFormat="1" ht="163.5" customHeight="1" x14ac:dyDescent="0.2">
      <c r="A111" s="9" t="s">
        <v>209</v>
      </c>
      <c r="B111" s="10" t="s">
        <v>227</v>
      </c>
      <c r="C111" s="28">
        <v>1</v>
      </c>
      <c r="D111" s="28">
        <v>5</v>
      </c>
      <c r="E111" s="73" t="s">
        <v>326</v>
      </c>
      <c r="F111" s="28"/>
      <c r="G111" s="28"/>
      <c r="H111" s="8" t="s">
        <v>224</v>
      </c>
      <c r="I111" s="8" t="s">
        <v>225</v>
      </c>
      <c r="J111" s="8" t="s">
        <v>226</v>
      </c>
      <c r="K111" s="8" t="s">
        <v>89</v>
      </c>
    </row>
    <row r="112" spans="1:11" s="43" customFormat="1" ht="189.75" customHeight="1" x14ac:dyDescent="0.2">
      <c r="A112" s="241" t="s">
        <v>219</v>
      </c>
      <c r="B112" s="244" t="s">
        <v>220</v>
      </c>
      <c r="C112" s="247">
        <v>1</v>
      </c>
      <c r="D112" s="28" t="s">
        <v>317</v>
      </c>
      <c r="E112" s="73" t="s">
        <v>316</v>
      </c>
      <c r="F112" s="247"/>
      <c r="G112" s="247"/>
      <c r="H112" s="238" t="s">
        <v>221</v>
      </c>
      <c r="I112" s="238" t="s">
        <v>222</v>
      </c>
      <c r="J112" s="238" t="s">
        <v>223</v>
      </c>
      <c r="K112" s="238" t="s">
        <v>87</v>
      </c>
    </row>
    <row r="113" spans="1:11" s="43" customFormat="1" ht="95.25" customHeight="1" x14ac:dyDescent="0.2">
      <c r="A113" s="242"/>
      <c r="B113" s="245"/>
      <c r="C113" s="248"/>
      <c r="D113" s="28" t="s">
        <v>318</v>
      </c>
      <c r="E113" s="73" t="s">
        <v>322</v>
      </c>
      <c r="F113" s="248"/>
      <c r="G113" s="248"/>
      <c r="H113" s="239"/>
      <c r="I113" s="239"/>
      <c r="J113" s="239"/>
      <c r="K113" s="239"/>
    </row>
    <row r="114" spans="1:11" s="43" customFormat="1" ht="165.75" x14ac:dyDescent="0.2">
      <c r="A114" s="242"/>
      <c r="B114" s="245"/>
      <c r="C114" s="248"/>
      <c r="D114" s="28">
        <v>17</v>
      </c>
      <c r="E114" s="73" t="s">
        <v>316</v>
      </c>
      <c r="F114" s="248"/>
      <c r="G114" s="248"/>
      <c r="H114" s="239"/>
      <c r="I114" s="239"/>
      <c r="J114" s="239"/>
      <c r="K114" s="239"/>
    </row>
    <row r="115" spans="1:11" s="43" customFormat="1" ht="192.75" customHeight="1" x14ac:dyDescent="0.2">
      <c r="A115" s="243"/>
      <c r="B115" s="246"/>
      <c r="C115" s="249"/>
      <c r="D115" s="28">
        <v>18</v>
      </c>
      <c r="E115" s="73" t="s">
        <v>316</v>
      </c>
      <c r="F115" s="249"/>
      <c r="G115" s="249"/>
      <c r="H115" s="240"/>
      <c r="I115" s="240"/>
      <c r="J115" s="240"/>
      <c r="K115" s="240"/>
    </row>
    <row r="116" spans="1:11" s="43" customFormat="1" ht="130.5" customHeight="1" x14ac:dyDescent="0.2">
      <c r="A116" s="241" t="s">
        <v>274</v>
      </c>
      <c r="B116" s="244" t="s">
        <v>275</v>
      </c>
      <c r="C116" s="247">
        <v>1</v>
      </c>
      <c r="D116" s="28" t="s">
        <v>307</v>
      </c>
      <c r="E116" s="73" t="s">
        <v>309</v>
      </c>
      <c r="F116" s="247"/>
      <c r="G116" s="247"/>
      <c r="H116" s="238" t="s">
        <v>278</v>
      </c>
      <c r="I116" s="238" t="s">
        <v>279</v>
      </c>
      <c r="J116" s="238" t="s">
        <v>280</v>
      </c>
      <c r="K116" s="238"/>
    </row>
    <row r="117" spans="1:11" s="43" customFormat="1" ht="89.25" x14ac:dyDescent="0.2">
      <c r="A117" s="242"/>
      <c r="B117" s="245"/>
      <c r="C117" s="248"/>
      <c r="D117" s="28" t="s">
        <v>311</v>
      </c>
      <c r="E117" s="73" t="s">
        <v>310</v>
      </c>
      <c r="F117" s="248"/>
      <c r="G117" s="248"/>
      <c r="H117" s="239"/>
      <c r="I117" s="239"/>
      <c r="J117" s="239"/>
      <c r="K117" s="239"/>
    </row>
    <row r="118" spans="1:11" s="43" customFormat="1" ht="190.5" customHeight="1" x14ac:dyDescent="0.2">
      <c r="A118" s="243"/>
      <c r="B118" s="246"/>
      <c r="C118" s="249"/>
      <c r="D118" s="28">
        <v>19</v>
      </c>
      <c r="E118" s="73" t="s">
        <v>335</v>
      </c>
      <c r="F118" s="249"/>
      <c r="G118" s="249"/>
      <c r="H118" s="240"/>
      <c r="I118" s="240"/>
      <c r="J118" s="240"/>
      <c r="K118" s="240"/>
    </row>
    <row r="119" spans="1:11" s="43" customFormat="1" ht="135.75" customHeight="1" x14ac:dyDescent="0.2">
      <c r="A119" s="241" t="s">
        <v>276</v>
      </c>
      <c r="B119" s="244" t="s">
        <v>277</v>
      </c>
      <c r="C119" s="247">
        <v>1</v>
      </c>
      <c r="D119" s="28" t="s">
        <v>321</v>
      </c>
      <c r="E119" s="73" t="s">
        <v>309</v>
      </c>
      <c r="F119" s="247"/>
      <c r="G119" s="247"/>
      <c r="H119" s="238" t="s">
        <v>281</v>
      </c>
      <c r="I119" s="238" t="s">
        <v>282</v>
      </c>
      <c r="J119" s="238" t="s">
        <v>283</v>
      </c>
      <c r="K119" s="238" t="s">
        <v>86</v>
      </c>
    </row>
    <row r="120" spans="1:11" s="43" customFormat="1" ht="31.5" customHeight="1" x14ac:dyDescent="0.2">
      <c r="A120" s="242"/>
      <c r="B120" s="245"/>
      <c r="C120" s="248"/>
      <c r="D120" s="28">
        <v>6</v>
      </c>
      <c r="E120" s="28" t="s">
        <v>327</v>
      </c>
      <c r="F120" s="248"/>
      <c r="G120" s="248"/>
      <c r="H120" s="239"/>
      <c r="I120" s="239"/>
      <c r="J120" s="239"/>
      <c r="K120" s="239"/>
    </row>
    <row r="121" spans="1:11" s="43" customFormat="1" ht="212.25" customHeight="1" x14ac:dyDescent="0.2">
      <c r="A121" s="242"/>
      <c r="B121" s="245"/>
      <c r="C121" s="248"/>
      <c r="D121" s="28" t="s">
        <v>336</v>
      </c>
      <c r="E121" s="73" t="s">
        <v>339</v>
      </c>
      <c r="F121" s="248"/>
      <c r="G121" s="248"/>
      <c r="H121" s="239"/>
      <c r="I121" s="239"/>
      <c r="J121" s="239"/>
      <c r="K121" s="239"/>
    </row>
    <row r="122" spans="1:11" s="43" customFormat="1" ht="132.75" customHeight="1" x14ac:dyDescent="0.2">
      <c r="A122" s="242"/>
      <c r="B122" s="245"/>
      <c r="C122" s="248"/>
      <c r="D122" s="28" t="s">
        <v>337</v>
      </c>
      <c r="E122" s="73" t="s">
        <v>309</v>
      </c>
      <c r="F122" s="248"/>
      <c r="G122" s="248"/>
      <c r="H122" s="239"/>
      <c r="I122" s="239"/>
      <c r="J122" s="239"/>
      <c r="K122" s="239"/>
    </row>
    <row r="123" spans="1:11" s="43" customFormat="1" ht="160.5" customHeight="1" thickBot="1" x14ac:dyDescent="0.25">
      <c r="A123" s="242"/>
      <c r="B123" s="245"/>
      <c r="C123" s="248"/>
      <c r="D123" s="28" t="s">
        <v>338</v>
      </c>
      <c r="E123" s="73" t="s">
        <v>340</v>
      </c>
      <c r="F123" s="249"/>
      <c r="G123" s="253"/>
      <c r="H123" s="239"/>
      <c r="I123" s="239"/>
      <c r="J123" s="239"/>
      <c r="K123" s="239"/>
    </row>
    <row r="124" spans="1:11" s="43" customFormat="1" ht="112.5" customHeight="1" thickBot="1" x14ac:dyDescent="0.25">
      <c r="A124" s="243"/>
      <c r="B124" s="246"/>
      <c r="C124" s="253"/>
      <c r="D124" s="28">
        <v>28</v>
      </c>
      <c r="E124" s="73" t="s">
        <v>372</v>
      </c>
      <c r="F124" s="83"/>
      <c r="G124" s="83"/>
      <c r="H124" s="240"/>
      <c r="I124" s="240"/>
      <c r="J124" s="240"/>
      <c r="K124" s="240"/>
    </row>
    <row r="125" spans="1:11" s="43" customFormat="1" ht="13.5" thickBot="1" x14ac:dyDescent="0.25">
      <c r="A125" s="33"/>
      <c r="B125" s="35" t="s">
        <v>60</v>
      </c>
      <c r="C125" s="36">
        <f>SUM(C88:C119)</f>
        <v>14</v>
      </c>
      <c r="D125" s="78"/>
      <c r="E125" s="37"/>
      <c r="F125" s="37"/>
      <c r="G125" s="29">
        <f>SUM(G88:G120)</f>
        <v>0</v>
      </c>
      <c r="H125" s="263" t="s">
        <v>245</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60"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7"/>
  <sheetViews>
    <sheetView showGridLines="0" tabSelected="1" view="pageBreakPreview" zoomScaleNormal="100" zoomScaleSheetLayoutView="100" workbookViewId="0">
      <selection activeCell="D25" sqref="D25:K25"/>
    </sheetView>
  </sheetViews>
  <sheetFormatPr defaultColWidth="9.140625" defaultRowHeight="12.75" x14ac:dyDescent="0.2"/>
  <cols>
    <col min="1" max="1" width="9.140625" style="219"/>
    <col min="2" max="2" width="4.7109375" style="219" customWidth="1"/>
    <col min="3" max="3" width="20.140625" style="219" customWidth="1"/>
    <col min="4" max="16384" width="9.140625" style="219"/>
  </cols>
  <sheetData>
    <row r="9" spans="2:11" ht="3" customHeight="1" x14ac:dyDescent="0.2"/>
    <row r="10" spans="2:11" ht="3" customHeight="1" x14ac:dyDescent="0.2"/>
    <row r="11" spans="2:11" ht="56.25" customHeight="1" x14ac:dyDescent="0.2">
      <c r="C11" s="267" t="s">
        <v>689</v>
      </c>
      <c r="D11" s="267"/>
      <c r="E11" s="267"/>
      <c r="F11" s="267"/>
      <c r="G11" s="267"/>
      <c r="H11" s="267"/>
      <c r="I11" s="267"/>
      <c r="J11" s="267"/>
      <c r="K11" s="267"/>
    </row>
    <row r="12" spans="2:11" ht="3" customHeight="1" x14ac:dyDescent="0.2">
      <c r="B12" s="220"/>
      <c r="C12" s="229"/>
      <c r="D12" s="229"/>
      <c r="E12" s="229"/>
      <c r="F12" s="229"/>
      <c r="G12" s="229"/>
      <c r="H12" s="229"/>
      <c r="I12" s="229"/>
      <c r="J12" s="229"/>
      <c r="K12" s="230"/>
    </row>
    <row r="13" spans="2:11" ht="27.75" customHeight="1" x14ac:dyDescent="0.2">
      <c r="B13" s="220"/>
      <c r="C13" s="266" t="s">
        <v>684</v>
      </c>
      <c r="D13" s="266"/>
      <c r="E13" s="266"/>
      <c r="F13" s="266"/>
      <c r="G13" s="266"/>
      <c r="H13" s="266"/>
      <c r="I13" s="266"/>
      <c r="J13" s="266"/>
      <c r="K13" s="266"/>
    </row>
    <row r="14" spans="2:11" ht="3" customHeight="1" x14ac:dyDescent="0.2">
      <c r="B14" s="220"/>
      <c r="C14" s="229"/>
      <c r="D14" s="229"/>
      <c r="E14" s="229"/>
      <c r="F14" s="229"/>
      <c r="G14" s="229"/>
      <c r="H14" s="229"/>
      <c r="I14" s="229"/>
      <c r="J14" s="229"/>
      <c r="K14" s="230"/>
    </row>
    <row r="15" spans="2:11" ht="43.5" customHeight="1" x14ac:dyDescent="0.2">
      <c r="C15" s="267" t="s">
        <v>664</v>
      </c>
      <c r="D15" s="267"/>
      <c r="E15" s="267"/>
      <c r="F15" s="267"/>
      <c r="G15" s="267"/>
      <c r="H15" s="267"/>
      <c r="I15" s="267"/>
      <c r="J15" s="267"/>
      <c r="K15" s="267"/>
    </row>
    <row r="16" spans="2:11" ht="3" customHeight="1" x14ac:dyDescent="0.2">
      <c r="C16" s="230"/>
      <c r="D16" s="230"/>
      <c r="E16" s="230"/>
      <c r="F16" s="230"/>
      <c r="G16" s="230"/>
      <c r="H16" s="230"/>
      <c r="I16" s="230"/>
      <c r="J16" s="230"/>
      <c r="K16" s="230"/>
    </row>
    <row r="17" spans="2:11" ht="29.25" customHeight="1" x14ac:dyDescent="0.2">
      <c r="B17" s="231"/>
      <c r="C17" s="266" t="s">
        <v>685</v>
      </c>
      <c r="D17" s="266"/>
      <c r="E17" s="266"/>
      <c r="F17" s="266"/>
      <c r="G17" s="266"/>
      <c r="H17" s="266"/>
      <c r="I17" s="266"/>
      <c r="J17" s="266"/>
      <c r="K17" s="266"/>
    </row>
    <row r="18" spans="2:11" ht="29.25" customHeight="1" x14ac:dyDescent="0.2">
      <c r="B18" s="231"/>
      <c r="C18" s="266" t="s">
        <v>686</v>
      </c>
      <c r="D18" s="266"/>
      <c r="E18" s="266"/>
      <c r="F18" s="266"/>
      <c r="G18" s="266"/>
      <c r="H18" s="266"/>
      <c r="I18" s="266"/>
      <c r="J18" s="266"/>
      <c r="K18" s="266"/>
    </row>
    <row r="19" spans="2:11" ht="27" customHeight="1" x14ac:dyDescent="0.2">
      <c r="B19" s="231"/>
      <c r="C19" s="267" t="s">
        <v>687</v>
      </c>
      <c r="D19" s="267"/>
      <c r="E19" s="267"/>
      <c r="F19" s="267"/>
      <c r="G19" s="267"/>
      <c r="H19" s="267"/>
      <c r="I19" s="267"/>
      <c r="J19" s="267"/>
      <c r="K19" s="267"/>
    </row>
    <row r="20" spans="2:11" ht="27.75" customHeight="1" x14ac:dyDescent="0.2">
      <c r="B20" s="231"/>
      <c r="C20" s="267" t="s">
        <v>688</v>
      </c>
      <c r="D20" s="267"/>
      <c r="E20" s="267"/>
      <c r="F20" s="267"/>
      <c r="G20" s="267"/>
      <c r="H20" s="267"/>
      <c r="I20" s="267"/>
      <c r="J20" s="267"/>
      <c r="K20" s="230"/>
    </row>
    <row r="21" spans="2:11" ht="3" customHeight="1" x14ac:dyDescent="0.2"/>
    <row r="22" spans="2:11" ht="16.5" thickBot="1" x14ac:dyDescent="0.3">
      <c r="C22" s="224" t="s">
        <v>676</v>
      </c>
    </row>
    <row r="23" spans="2:11" ht="15.75" thickBot="1" x14ac:dyDescent="0.3">
      <c r="C23" s="228" t="s">
        <v>682</v>
      </c>
      <c r="D23" s="277" t="s">
        <v>683</v>
      </c>
      <c r="E23" s="278"/>
      <c r="F23" s="278"/>
      <c r="G23" s="278"/>
      <c r="H23" s="278"/>
      <c r="I23" s="278"/>
      <c r="J23" s="278"/>
      <c r="K23" s="279"/>
    </row>
    <row r="24" spans="2:11" ht="55.5" customHeight="1" x14ac:dyDescent="0.2">
      <c r="C24" s="225" t="s">
        <v>677</v>
      </c>
      <c r="D24" s="268" t="s">
        <v>705</v>
      </c>
      <c r="E24" s="269"/>
      <c r="F24" s="269"/>
      <c r="G24" s="269"/>
      <c r="H24" s="269"/>
      <c r="I24" s="269"/>
      <c r="J24" s="269"/>
      <c r="K24" s="270"/>
    </row>
    <row r="25" spans="2:11" ht="25.5" x14ac:dyDescent="0.2">
      <c r="C25" s="226" t="s">
        <v>679</v>
      </c>
      <c r="D25" s="271" t="s">
        <v>678</v>
      </c>
      <c r="E25" s="272"/>
      <c r="F25" s="272"/>
      <c r="G25" s="272"/>
      <c r="H25" s="272"/>
      <c r="I25" s="272"/>
      <c r="J25" s="272"/>
      <c r="K25" s="273"/>
    </row>
    <row r="26" spans="2:11" ht="29.25" customHeight="1" x14ac:dyDescent="0.2">
      <c r="C26" s="226" t="s">
        <v>680</v>
      </c>
      <c r="D26" s="271" t="s">
        <v>690</v>
      </c>
      <c r="E26" s="272"/>
      <c r="F26" s="272"/>
      <c r="G26" s="272"/>
      <c r="H26" s="272"/>
      <c r="I26" s="272"/>
      <c r="J26" s="272"/>
      <c r="K26" s="273"/>
    </row>
    <row r="27" spans="2:11" ht="40.5" customHeight="1" thickBot="1" x14ac:dyDescent="0.25">
      <c r="C27" s="227" t="s">
        <v>681</v>
      </c>
      <c r="D27" s="274" t="s">
        <v>691</v>
      </c>
      <c r="E27" s="275"/>
      <c r="F27" s="275"/>
      <c r="G27" s="275"/>
      <c r="H27" s="275"/>
      <c r="I27" s="275"/>
      <c r="J27" s="275"/>
      <c r="K27" s="276"/>
    </row>
  </sheetData>
  <mergeCells count="12">
    <mergeCell ref="D24:K24"/>
    <mergeCell ref="D25:K25"/>
    <mergeCell ref="D26:K26"/>
    <mergeCell ref="D27:K27"/>
    <mergeCell ref="D23:K23"/>
    <mergeCell ref="C17:K17"/>
    <mergeCell ref="C18:K18"/>
    <mergeCell ref="C19:K19"/>
    <mergeCell ref="C20:J20"/>
    <mergeCell ref="C11:K11"/>
    <mergeCell ref="C15:K15"/>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N94"/>
  <sheetViews>
    <sheetView topLeftCell="B1" zoomScaleNormal="100" zoomScaleSheetLayoutView="100" zoomScalePageLayoutView="70" workbookViewId="0">
      <selection activeCell="K35" sqref="K35"/>
    </sheetView>
  </sheetViews>
  <sheetFormatPr defaultColWidth="9.140625" defaultRowHeight="12.75" x14ac:dyDescent="0.2"/>
  <cols>
    <col min="1" max="1" width="16.28515625" style="87" hidden="1" customWidth="1"/>
    <col min="2" max="2" width="19" style="87" customWidth="1"/>
    <col min="3" max="3" width="35.140625" style="30" customWidth="1"/>
    <col min="4" max="4" width="13.7109375" style="79" customWidth="1"/>
    <col min="5" max="5" width="14.140625" style="30" customWidth="1"/>
    <col min="6" max="8" width="14.140625" style="30" hidden="1" customWidth="1"/>
    <col min="9" max="9" width="32.42578125" style="30" customWidth="1"/>
    <col min="10" max="10" width="28.85546875" style="86" customWidth="1"/>
    <col min="11" max="11" width="38.28515625" style="86" customWidth="1"/>
    <col min="12" max="12" width="75.42578125" style="86" customWidth="1"/>
    <col min="13" max="13" width="56.5703125" style="11" customWidth="1"/>
    <col min="14" max="16384" width="9.140625" style="11"/>
  </cols>
  <sheetData>
    <row r="1" spans="1:12" ht="15.75" x14ac:dyDescent="0.2">
      <c r="A1" s="133"/>
      <c r="B1" s="133" t="s">
        <v>675</v>
      </c>
    </row>
    <row r="2" spans="1:12" x14ac:dyDescent="0.2">
      <c r="A2" s="184"/>
      <c r="B2" s="184" t="s">
        <v>472</v>
      </c>
      <c r="C2" s="213"/>
      <c r="D2" s="131"/>
      <c r="E2" s="131"/>
      <c r="F2" s="131"/>
      <c r="G2" s="131"/>
      <c r="H2" s="131"/>
      <c r="I2" s="131"/>
      <c r="J2" s="131"/>
      <c r="K2" s="131"/>
    </row>
    <row r="3" spans="1:12" x14ac:dyDescent="0.2">
      <c r="A3" s="184"/>
      <c r="B3" s="184" t="s">
        <v>475</v>
      </c>
      <c r="C3" s="214"/>
      <c r="D3" s="131"/>
      <c r="E3" s="131"/>
      <c r="F3" s="131"/>
      <c r="G3" s="131"/>
      <c r="H3" s="131"/>
      <c r="I3" s="131"/>
      <c r="J3" s="131"/>
      <c r="K3" s="131"/>
    </row>
    <row r="4" spans="1:12" s="20" customFormat="1" ht="70.5" customHeight="1" thickBot="1" x14ac:dyDescent="0.25">
      <c r="A4" s="183"/>
      <c r="B4" s="280" t="s">
        <v>704</v>
      </c>
      <c r="C4" s="280"/>
      <c r="D4" s="280"/>
      <c r="E4" s="280"/>
      <c r="F4" s="280"/>
      <c r="G4" s="280"/>
      <c r="H4" s="280"/>
      <c r="I4" s="280"/>
      <c r="J4" s="280"/>
      <c r="K4" s="280"/>
      <c r="L4" s="280"/>
    </row>
    <row r="5" spans="1:12" s="43" customFormat="1" ht="72" customHeight="1" x14ac:dyDescent="0.2">
      <c r="A5" s="88" t="s">
        <v>506</v>
      </c>
      <c r="B5" s="106" t="s">
        <v>617</v>
      </c>
      <c r="C5" s="89" t="s">
        <v>476</v>
      </c>
      <c r="D5" s="89" t="s">
        <v>618</v>
      </c>
      <c r="E5" s="89" t="s">
        <v>464</v>
      </c>
      <c r="F5" s="89" t="s">
        <v>468</v>
      </c>
      <c r="G5" s="89" t="s">
        <v>469</v>
      </c>
      <c r="H5" s="89" t="s">
        <v>470</v>
      </c>
      <c r="I5" s="89" t="s">
        <v>461</v>
      </c>
      <c r="J5" s="89" t="s">
        <v>462</v>
      </c>
      <c r="K5" s="89" t="s">
        <v>463</v>
      </c>
      <c r="L5" s="89" t="s">
        <v>473</v>
      </c>
    </row>
    <row r="6" spans="1:12" s="74" customFormat="1" ht="177.75" customHeight="1" x14ac:dyDescent="0.2">
      <c r="A6" s="178" t="s">
        <v>179</v>
      </c>
      <c r="B6" s="281" t="s">
        <v>622</v>
      </c>
      <c r="C6" s="175" t="s">
        <v>702</v>
      </c>
      <c r="D6" s="193">
        <v>1</v>
      </c>
      <c r="E6" s="215"/>
      <c r="F6" s="28" t="str">
        <f>IF(E6="NM",0,IF(E6="PM",1,IF(E6="FM",2,"")))</f>
        <v/>
      </c>
      <c r="G6" s="166"/>
      <c r="H6" s="28" t="str">
        <f>IF(G6="N/A","N/A",IF(G6="NM",0,IF(G6="PM",1,IF(G6="FM",2,""))))</f>
        <v/>
      </c>
      <c r="I6" s="113" t="s">
        <v>505</v>
      </c>
      <c r="J6" s="113" t="s">
        <v>619</v>
      </c>
      <c r="K6" s="113" t="s">
        <v>703</v>
      </c>
      <c r="L6" s="208"/>
    </row>
    <row r="7" spans="1:12" s="74" customFormat="1" ht="103.5" customHeight="1" x14ac:dyDescent="0.2">
      <c r="A7" s="178" t="s">
        <v>179</v>
      </c>
      <c r="B7" s="282"/>
      <c r="C7" s="175" t="s">
        <v>554</v>
      </c>
      <c r="D7" s="193">
        <v>2</v>
      </c>
      <c r="E7" s="215"/>
      <c r="F7" s="28" t="str">
        <f t="shared" ref="F7:F55" si="0">IF(E7="NM",0,IF(E7="PM",1,IF(E7="FM",2,"")))</f>
        <v/>
      </c>
      <c r="G7" s="166"/>
      <c r="H7" s="28" t="str">
        <f>IF(G7="N/A","N/A",IF(G7="NM",0,IF(G7="PM",1,IF(G7="FM",2,""))))</f>
        <v/>
      </c>
      <c r="I7" s="113" t="s">
        <v>555</v>
      </c>
      <c r="J7" s="113" t="s">
        <v>619</v>
      </c>
      <c r="K7" s="113" t="s">
        <v>620</v>
      </c>
      <c r="L7" s="208"/>
    </row>
    <row r="8" spans="1:12" s="74" customFormat="1" ht="12.75" hidden="1" customHeight="1" x14ac:dyDescent="0.2">
      <c r="A8" s="103"/>
      <c r="B8" s="283"/>
      <c r="C8" s="158" t="s">
        <v>481</v>
      </c>
      <c r="D8" s="135">
        <f>COUNT(D6:D7)</f>
        <v>2</v>
      </c>
      <c r="E8" s="28" t="str">
        <f>IF(((F8)/(D8*2))&lt;1,"FAIL","PASS")</f>
        <v>FAIL</v>
      </c>
      <c r="F8" s="135">
        <f>SUM(F6:F7)</f>
        <v>0</v>
      </c>
      <c r="G8" s="28" t="str">
        <f>IF(((H8)/(COUNTIF(H6:H7,"&lt;&gt;N/A")*2))&lt;1,"FAIL","PASS")</f>
        <v>FAIL</v>
      </c>
      <c r="H8" s="135">
        <f>SUM(H6:H7)</f>
        <v>0</v>
      </c>
      <c r="I8" s="114"/>
      <c r="J8" s="113"/>
      <c r="K8" s="114"/>
      <c r="L8" s="233">
        <f>(H8)/(COUNTIF(H6:H7,"&lt;&gt;N/A")*2)</f>
        <v>0</v>
      </c>
    </row>
    <row r="9" spans="1:12" s="54" customFormat="1" ht="52.5" customHeight="1" x14ac:dyDescent="0.2">
      <c r="A9" s="187" t="s">
        <v>179</v>
      </c>
      <c r="B9" s="286" t="s">
        <v>708</v>
      </c>
      <c r="C9" s="176" t="s">
        <v>493</v>
      </c>
      <c r="D9" s="188">
        <v>3</v>
      </c>
      <c r="E9" s="215"/>
      <c r="F9" s="28" t="str">
        <f t="shared" si="0"/>
        <v/>
      </c>
      <c r="G9" s="166"/>
      <c r="H9" s="28" t="str">
        <f>IF(G9="N/A","N/A",IF(G9="NM",0,IF(G9="PM",1,IF(G9="FM",2,""))))</f>
        <v/>
      </c>
      <c r="I9" s="180" t="s">
        <v>556</v>
      </c>
      <c r="J9" s="180" t="s">
        <v>697</v>
      </c>
      <c r="K9" s="180" t="s">
        <v>698</v>
      </c>
      <c r="L9" s="217"/>
    </row>
    <row r="10" spans="1:12" s="54" customFormat="1" ht="51" x14ac:dyDescent="0.2">
      <c r="A10" s="186" t="s">
        <v>179</v>
      </c>
      <c r="B10" s="287"/>
      <c r="C10" s="177" t="s">
        <v>492</v>
      </c>
      <c r="D10" s="188">
        <v>4</v>
      </c>
      <c r="E10" s="215"/>
      <c r="F10" s="28" t="str">
        <f t="shared" si="0"/>
        <v/>
      </c>
      <c r="G10" s="166"/>
      <c r="H10" s="28" t="str">
        <f t="shared" ref="H10:H30" si="1">IF(G10="N/A","N/A",IF(G10="NM",0,IF(G10="PM",1,IF(G10="FM",2,""))))</f>
        <v/>
      </c>
      <c r="I10" s="180" t="s">
        <v>556</v>
      </c>
      <c r="J10" s="180" t="s">
        <v>697</v>
      </c>
      <c r="K10" s="180" t="s">
        <v>698</v>
      </c>
      <c r="L10" s="206"/>
    </row>
    <row r="11" spans="1:12" s="54" customFormat="1" ht="51" x14ac:dyDescent="0.2">
      <c r="A11" s="186" t="s">
        <v>179</v>
      </c>
      <c r="B11" s="287"/>
      <c r="C11" s="176" t="s">
        <v>494</v>
      </c>
      <c r="D11" s="188">
        <v>5</v>
      </c>
      <c r="E11" s="215"/>
      <c r="F11" s="28" t="str">
        <f t="shared" si="0"/>
        <v/>
      </c>
      <c r="G11" s="166"/>
      <c r="H11" s="28" t="str">
        <f t="shared" si="1"/>
        <v/>
      </c>
      <c r="I11" s="180" t="s">
        <v>556</v>
      </c>
      <c r="J11" s="180" t="s">
        <v>697</v>
      </c>
      <c r="K11" s="180" t="s">
        <v>698</v>
      </c>
      <c r="L11" s="206"/>
    </row>
    <row r="12" spans="1:12" s="54" customFormat="1" ht="51" x14ac:dyDescent="0.2">
      <c r="A12" s="187" t="s">
        <v>179</v>
      </c>
      <c r="B12" s="287"/>
      <c r="C12" s="176" t="s">
        <v>495</v>
      </c>
      <c r="D12" s="188">
        <v>6</v>
      </c>
      <c r="E12" s="215"/>
      <c r="F12" s="28" t="str">
        <f t="shared" si="0"/>
        <v/>
      </c>
      <c r="G12" s="166"/>
      <c r="H12" s="28" t="str">
        <f t="shared" si="1"/>
        <v/>
      </c>
      <c r="I12" s="180" t="s">
        <v>556</v>
      </c>
      <c r="J12" s="180" t="s">
        <v>697</v>
      </c>
      <c r="K12" s="180" t="s">
        <v>698</v>
      </c>
      <c r="L12" s="206"/>
    </row>
    <row r="13" spans="1:12" s="54" customFormat="1" ht="51" x14ac:dyDescent="0.2">
      <c r="A13" s="186" t="s">
        <v>179</v>
      </c>
      <c r="B13" s="287"/>
      <c r="C13" s="176" t="s">
        <v>665</v>
      </c>
      <c r="D13" s="188">
        <v>7</v>
      </c>
      <c r="E13" s="215"/>
      <c r="F13" s="28" t="str">
        <f t="shared" si="0"/>
        <v/>
      </c>
      <c r="G13" s="166"/>
      <c r="H13" s="28" t="str">
        <f t="shared" si="1"/>
        <v/>
      </c>
      <c r="I13" s="180" t="s">
        <v>556</v>
      </c>
      <c r="J13" s="180" t="s">
        <v>697</v>
      </c>
      <c r="K13" s="180" t="s">
        <v>698</v>
      </c>
      <c r="L13" s="206"/>
    </row>
    <row r="14" spans="1:12" s="54" customFormat="1" ht="51" x14ac:dyDescent="0.2">
      <c r="A14" s="222" t="s">
        <v>179</v>
      </c>
      <c r="B14" s="287"/>
      <c r="C14" s="177" t="s">
        <v>666</v>
      </c>
      <c r="D14" s="188">
        <v>8</v>
      </c>
      <c r="E14" s="215"/>
      <c r="F14" s="28" t="str">
        <f t="shared" si="0"/>
        <v/>
      </c>
      <c r="G14" s="166"/>
      <c r="H14" s="28" t="str">
        <f t="shared" si="1"/>
        <v/>
      </c>
      <c r="I14" s="180" t="s">
        <v>556</v>
      </c>
      <c r="J14" s="180" t="s">
        <v>697</v>
      </c>
      <c r="K14" s="180" t="s">
        <v>698</v>
      </c>
      <c r="L14" s="206"/>
    </row>
    <row r="15" spans="1:12" s="54" customFormat="1" ht="51" x14ac:dyDescent="0.2">
      <c r="A15" s="187" t="s">
        <v>179</v>
      </c>
      <c r="B15" s="287"/>
      <c r="C15" s="176" t="s">
        <v>553</v>
      </c>
      <c r="D15" s="188">
        <v>9</v>
      </c>
      <c r="E15" s="215"/>
      <c r="F15" s="28" t="str">
        <f t="shared" si="0"/>
        <v/>
      </c>
      <c r="G15" s="166"/>
      <c r="H15" s="28" t="str">
        <f t="shared" si="1"/>
        <v/>
      </c>
      <c r="I15" s="180" t="s">
        <v>556</v>
      </c>
      <c r="J15" s="180" t="s">
        <v>697</v>
      </c>
      <c r="K15" s="180" t="s">
        <v>698</v>
      </c>
      <c r="L15" s="206"/>
    </row>
    <row r="16" spans="1:12" s="54" customFormat="1" ht="51" x14ac:dyDescent="0.2">
      <c r="A16" s="186" t="s">
        <v>507</v>
      </c>
      <c r="B16" s="287"/>
      <c r="C16" s="176" t="s">
        <v>518</v>
      </c>
      <c r="D16" s="188">
        <v>10</v>
      </c>
      <c r="E16" s="215"/>
      <c r="F16" s="28" t="str">
        <f t="shared" si="0"/>
        <v/>
      </c>
      <c r="G16" s="166"/>
      <c r="H16" s="28" t="str">
        <f t="shared" si="1"/>
        <v/>
      </c>
      <c r="I16" s="180" t="s">
        <v>556</v>
      </c>
      <c r="J16" s="180" t="s">
        <v>697</v>
      </c>
      <c r="K16" s="180" t="s">
        <v>698</v>
      </c>
      <c r="L16" s="206"/>
    </row>
    <row r="17" spans="1:12" s="54" customFormat="1" ht="51" x14ac:dyDescent="0.2">
      <c r="A17" s="222" t="s">
        <v>179</v>
      </c>
      <c r="B17" s="287"/>
      <c r="C17" s="177" t="s">
        <v>519</v>
      </c>
      <c r="D17" s="188">
        <v>11</v>
      </c>
      <c r="E17" s="215"/>
      <c r="F17" s="28" t="str">
        <f t="shared" si="0"/>
        <v/>
      </c>
      <c r="G17" s="166"/>
      <c r="H17" s="28" t="str">
        <f t="shared" si="1"/>
        <v/>
      </c>
      <c r="I17" s="180" t="s">
        <v>556</v>
      </c>
      <c r="J17" s="180" t="s">
        <v>697</v>
      </c>
      <c r="K17" s="180" t="s">
        <v>698</v>
      </c>
      <c r="L17" s="206"/>
    </row>
    <row r="18" spans="1:12" s="54" customFormat="1" ht="51" x14ac:dyDescent="0.2">
      <c r="A18" s="222" t="s">
        <v>179</v>
      </c>
      <c r="B18" s="287"/>
      <c r="C18" s="177" t="s">
        <v>520</v>
      </c>
      <c r="D18" s="188">
        <v>12</v>
      </c>
      <c r="E18" s="215"/>
      <c r="F18" s="28" t="str">
        <f t="shared" si="0"/>
        <v/>
      </c>
      <c r="G18" s="166"/>
      <c r="H18" s="28" t="str">
        <f t="shared" si="1"/>
        <v/>
      </c>
      <c r="I18" s="180" t="s">
        <v>556</v>
      </c>
      <c r="J18" s="180" t="s">
        <v>697</v>
      </c>
      <c r="K18" s="180" t="s">
        <v>698</v>
      </c>
      <c r="L18" s="206"/>
    </row>
    <row r="19" spans="1:12" s="54" customFormat="1" ht="51" x14ac:dyDescent="0.2">
      <c r="A19" s="186" t="s">
        <v>179</v>
      </c>
      <c r="B19" s="287"/>
      <c r="C19" s="177" t="s">
        <v>521</v>
      </c>
      <c r="D19" s="188">
        <v>13</v>
      </c>
      <c r="E19" s="215"/>
      <c r="F19" s="28" t="str">
        <f t="shared" si="0"/>
        <v/>
      </c>
      <c r="G19" s="166"/>
      <c r="H19" s="28" t="str">
        <f t="shared" si="1"/>
        <v/>
      </c>
      <c r="I19" s="180" t="s">
        <v>556</v>
      </c>
      <c r="J19" s="180" t="s">
        <v>697</v>
      </c>
      <c r="K19" s="180" t="s">
        <v>698</v>
      </c>
      <c r="L19" s="206"/>
    </row>
    <row r="20" spans="1:12" s="54" customFormat="1" ht="51" x14ac:dyDescent="0.2">
      <c r="A20" s="222" t="s">
        <v>179</v>
      </c>
      <c r="B20" s="287"/>
      <c r="C20" s="185" t="s">
        <v>78</v>
      </c>
      <c r="D20" s="188">
        <v>14</v>
      </c>
      <c r="E20" s="216"/>
      <c r="F20" s="28" t="str">
        <f t="shared" si="0"/>
        <v/>
      </c>
      <c r="G20" s="166"/>
      <c r="H20" s="28" t="str">
        <f t="shared" si="1"/>
        <v/>
      </c>
      <c r="I20" s="180" t="s">
        <v>556</v>
      </c>
      <c r="J20" s="180" t="s">
        <v>697</v>
      </c>
      <c r="K20" s="180" t="s">
        <v>698</v>
      </c>
      <c r="L20" s="207"/>
    </row>
    <row r="21" spans="1:12" s="54" customFormat="1" ht="51" x14ac:dyDescent="0.2">
      <c r="A21" s="222" t="s">
        <v>179</v>
      </c>
      <c r="B21" s="287"/>
      <c r="C21" s="176" t="s">
        <v>203</v>
      </c>
      <c r="D21" s="188">
        <v>15</v>
      </c>
      <c r="E21" s="215"/>
      <c r="F21" s="28" t="str">
        <f t="shared" si="0"/>
        <v/>
      </c>
      <c r="G21" s="166"/>
      <c r="H21" s="28" t="str">
        <f t="shared" si="1"/>
        <v/>
      </c>
      <c r="I21" s="180" t="s">
        <v>556</v>
      </c>
      <c r="J21" s="180" t="s">
        <v>697</v>
      </c>
      <c r="K21" s="180" t="s">
        <v>698</v>
      </c>
      <c r="L21" s="206"/>
    </row>
    <row r="22" spans="1:12" s="54" customFormat="1" ht="51" x14ac:dyDescent="0.2">
      <c r="A22" s="222" t="s">
        <v>179</v>
      </c>
      <c r="B22" s="287"/>
      <c r="C22" s="176" t="s">
        <v>522</v>
      </c>
      <c r="D22" s="188">
        <v>16</v>
      </c>
      <c r="E22" s="215"/>
      <c r="F22" s="28" t="str">
        <f t="shared" si="0"/>
        <v/>
      </c>
      <c r="G22" s="166"/>
      <c r="H22" s="28" t="str">
        <f t="shared" si="1"/>
        <v/>
      </c>
      <c r="I22" s="180" t="s">
        <v>556</v>
      </c>
      <c r="J22" s="180" t="s">
        <v>697</v>
      </c>
      <c r="K22" s="180" t="s">
        <v>698</v>
      </c>
      <c r="L22" s="206"/>
    </row>
    <row r="23" spans="1:12" s="54" customFormat="1" ht="51" x14ac:dyDescent="0.2">
      <c r="A23" s="187" t="s">
        <v>179</v>
      </c>
      <c r="B23" s="287"/>
      <c r="C23" s="176" t="s">
        <v>523</v>
      </c>
      <c r="D23" s="188">
        <v>17</v>
      </c>
      <c r="E23" s="215"/>
      <c r="F23" s="28" t="str">
        <f t="shared" si="0"/>
        <v/>
      </c>
      <c r="G23" s="166"/>
      <c r="H23" s="28" t="str">
        <f t="shared" si="1"/>
        <v/>
      </c>
      <c r="I23" s="180" t="s">
        <v>556</v>
      </c>
      <c r="J23" s="180" t="s">
        <v>697</v>
      </c>
      <c r="K23" s="180" t="s">
        <v>698</v>
      </c>
      <c r="L23" s="206"/>
    </row>
    <row r="24" spans="1:12" s="54" customFormat="1" ht="51" x14ac:dyDescent="0.2">
      <c r="A24" s="222" t="s">
        <v>179</v>
      </c>
      <c r="B24" s="287"/>
      <c r="C24" s="176" t="s">
        <v>524</v>
      </c>
      <c r="D24" s="188">
        <v>18</v>
      </c>
      <c r="E24" s="215"/>
      <c r="F24" s="28" t="str">
        <f t="shared" si="0"/>
        <v/>
      </c>
      <c r="G24" s="166"/>
      <c r="H24" s="28" t="str">
        <f t="shared" si="1"/>
        <v/>
      </c>
      <c r="I24" s="180" t="s">
        <v>556</v>
      </c>
      <c r="J24" s="180" t="s">
        <v>697</v>
      </c>
      <c r="K24" s="180" t="s">
        <v>698</v>
      </c>
      <c r="L24" s="206"/>
    </row>
    <row r="25" spans="1:12" s="54" customFormat="1" ht="51" x14ac:dyDescent="0.2">
      <c r="A25" s="222" t="s">
        <v>179</v>
      </c>
      <c r="B25" s="287"/>
      <c r="C25" s="176" t="s">
        <v>525</v>
      </c>
      <c r="D25" s="188">
        <v>19</v>
      </c>
      <c r="E25" s="215"/>
      <c r="F25" s="28" t="str">
        <f t="shared" si="0"/>
        <v/>
      </c>
      <c r="G25" s="166"/>
      <c r="H25" s="28" t="str">
        <f t="shared" si="1"/>
        <v/>
      </c>
      <c r="I25" s="180" t="s">
        <v>556</v>
      </c>
      <c r="J25" s="180" t="s">
        <v>697</v>
      </c>
      <c r="K25" s="180" t="s">
        <v>698</v>
      </c>
      <c r="L25" s="206"/>
    </row>
    <row r="26" spans="1:12" s="54" customFormat="1" ht="51" x14ac:dyDescent="0.2">
      <c r="A26" s="222" t="s">
        <v>179</v>
      </c>
      <c r="B26" s="287"/>
      <c r="C26" s="176" t="s">
        <v>526</v>
      </c>
      <c r="D26" s="188">
        <v>20</v>
      </c>
      <c r="E26" s="215"/>
      <c r="F26" s="28" t="str">
        <f t="shared" si="0"/>
        <v/>
      </c>
      <c r="G26" s="166"/>
      <c r="H26" s="28" t="str">
        <f t="shared" si="1"/>
        <v/>
      </c>
      <c r="I26" s="180" t="s">
        <v>556</v>
      </c>
      <c r="J26" s="180" t="s">
        <v>697</v>
      </c>
      <c r="K26" s="180" t="s">
        <v>698</v>
      </c>
      <c r="L26" s="206"/>
    </row>
    <row r="27" spans="1:12" s="54" customFormat="1" ht="38.25" x14ac:dyDescent="0.2">
      <c r="A27" s="222" t="s">
        <v>179</v>
      </c>
      <c r="B27" s="287"/>
      <c r="C27" s="177" t="s">
        <v>557</v>
      </c>
      <c r="D27" s="188">
        <v>21</v>
      </c>
      <c r="E27" s="215"/>
      <c r="F27" s="28" t="str">
        <f t="shared" si="0"/>
        <v/>
      </c>
      <c r="G27" s="166"/>
      <c r="H27" s="28" t="str">
        <f t="shared" si="1"/>
        <v/>
      </c>
      <c r="I27" s="181" t="s">
        <v>204</v>
      </c>
      <c r="J27" s="180" t="s">
        <v>558</v>
      </c>
      <c r="K27" s="180" t="s">
        <v>559</v>
      </c>
      <c r="L27" s="206"/>
    </row>
    <row r="28" spans="1:12" s="43" customFormat="1" ht="51" x14ac:dyDescent="0.2">
      <c r="A28" s="222" t="s">
        <v>179</v>
      </c>
      <c r="B28" s="287"/>
      <c r="C28" s="177" t="s">
        <v>700</v>
      </c>
      <c r="D28" s="188">
        <v>22</v>
      </c>
      <c r="E28" s="215"/>
      <c r="F28" s="28" t="str">
        <f t="shared" si="0"/>
        <v/>
      </c>
      <c r="G28" s="166"/>
      <c r="H28" s="28" t="str">
        <f t="shared" si="1"/>
        <v/>
      </c>
      <c r="I28" s="180" t="s">
        <v>607</v>
      </c>
      <c r="J28" s="180" t="s">
        <v>699</v>
      </c>
      <c r="K28" s="180" t="s">
        <v>701</v>
      </c>
      <c r="L28" s="206"/>
    </row>
    <row r="29" spans="1:12" s="43" customFormat="1" ht="38.25" x14ac:dyDescent="0.2">
      <c r="A29" s="223" t="s">
        <v>179</v>
      </c>
      <c r="B29" s="287"/>
      <c r="C29" s="177" t="s">
        <v>549</v>
      </c>
      <c r="D29" s="188">
        <v>23</v>
      </c>
      <c r="E29" s="215"/>
      <c r="F29" s="28" t="str">
        <f t="shared" si="0"/>
        <v/>
      </c>
      <c r="G29" s="166"/>
      <c r="H29" s="28" t="str">
        <f t="shared" si="1"/>
        <v/>
      </c>
      <c r="I29" s="180" t="s">
        <v>197</v>
      </c>
      <c r="J29" s="180" t="s">
        <v>196</v>
      </c>
      <c r="K29" s="180" t="s">
        <v>195</v>
      </c>
      <c r="L29" s="206"/>
    </row>
    <row r="30" spans="1:12" s="43" customFormat="1" ht="76.5" x14ac:dyDescent="0.2">
      <c r="A30" s="222" t="s">
        <v>179</v>
      </c>
      <c r="B30" s="287"/>
      <c r="C30" s="177" t="s">
        <v>534</v>
      </c>
      <c r="D30" s="188">
        <v>24</v>
      </c>
      <c r="E30" s="215"/>
      <c r="F30" s="28" t="str">
        <f t="shared" si="0"/>
        <v/>
      </c>
      <c r="G30" s="166"/>
      <c r="H30" s="28" t="str">
        <f t="shared" si="1"/>
        <v/>
      </c>
      <c r="I30" s="180" t="s">
        <v>527</v>
      </c>
      <c r="J30" s="180" t="s">
        <v>560</v>
      </c>
      <c r="K30" s="180" t="s">
        <v>561</v>
      </c>
      <c r="L30" s="206"/>
    </row>
    <row r="31" spans="1:12" s="74" customFormat="1" ht="12.75" hidden="1" customHeight="1" x14ac:dyDescent="0.2">
      <c r="A31" s="181"/>
      <c r="B31" s="221"/>
      <c r="C31" s="189" t="s">
        <v>504</v>
      </c>
      <c r="D31" s="190">
        <f>COUNT(D9:D30)</f>
        <v>22</v>
      </c>
      <c r="E31" s="188" t="str">
        <f>IF(((F31)/(D31*2))&lt;0.5,"FAIL","PASS")</f>
        <v>FAIL</v>
      </c>
      <c r="F31" s="190">
        <f>SUM(F9:F30)</f>
        <v>0</v>
      </c>
      <c r="G31" s="188" t="str">
        <f>IF(((H31)/(COUNTIF(H9:H30,"&lt;&gt;N/A")*2))&lt;0.5,"FAIL","PASS")</f>
        <v>FAIL</v>
      </c>
      <c r="H31" s="190">
        <f>SUM(H9:H30)</f>
        <v>0</v>
      </c>
      <c r="I31" s="181"/>
      <c r="J31" s="180"/>
      <c r="K31" s="181"/>
      <c r="L31" s="234">
        <f>(H31)/(COUNTIF(H9:H30,"&lt;&gt;N/A")*2)</f>
        <v>0</v>
      </c>
    </row>
    <row r="32" spans="1:12" s="43" customFormat="1" ht="76.5" customHeight="1" x14ac:dyDescent="0.2">
      <c r="A32" s="115" t="s">
        <v>179</v>
      </c>
      <c r="B32" s="284" t="s">
        <v>662</v>
      </c>
      <c r="C32" s="196" t="s">
        <v>543</v>
      </c>
      <c r="D32" s="194">
        <v>25</v>
      </c>
      <c r="E32" s="215"/>
      <c r="F32" s="28" t="str">
        <f t="shared" si="0"/>
        <v/>
      </c>
      <c r="G32" s="166"/>
      <c r="H32" s="28" t="str">
        <f t="shared" ref="H32:H78" si="2">IF(G32="N/A","N/A",IF(G32="NM",0,IF(G32="PM",1,IF(G32="FM",2,""))))</f>
        <v/>
      </c>
      <c r="I32" s="198" t="s">
        <v>623</v>
      </c>
      <c r="J32" s="199" t="s">
        <v>624</v>
      </c>
      <c r="K32" s="199" t="s">
        <v>625</v>
      </c>
      <c r="L32" s="205"/>
    </row>
    <row r="33" spans="1:12" s="54" customFormat="1" ht="46.5" customHeight="1" x14ac:dyDescent="0.2">
      <c r="A33" s="115" t="s">
        <v>179</v>
      </c>
      <c r="B33" s="285"/>
      <c r="C33" s="196" t="s">
        <v>544</v>
      </c>
      <c r="D33" s="194">
        <v>26</v>
      </c>
      <c r="E33" s="215"/>
      <c r="F33" s="28" t="str">
        <f t="shared" si="0"/>
        <v/>
      </c>
      <c r="G33" s="166"/>
      <c r="H33" s="28" t="str">
        <f t="shared" si="2"/>
        <v/>
      </c>
      <c r="I33" s="198" t="s">
        <v>626</v>
      </c>
      <c r="J33" s="199" t="s">
        <v>627</v>
      </c>
      <c r="K33" s="199" t="s">
        <v>628</v>
      </c>
      <c r="L33" s="205"/>
    </row>
    <row r="34" spans="1:12" s="54" customFormat="1" ht="38.25" x14ac:dyDescent="0.2">
      <c r="A34" s="115" t="s">
        <v>179</v>
      </c>
      <c r="B34" s="285"/>
      <c r="C34" s="196" t="s">
        <v>545</v>
      </c>
      <c r="D34" s="194">
        <v>27</v>
      </c>
      <c r="E34" s="215"/>
      <c r="F34" s="28" t="str">
        <f t="shared" si="0"/>
        <v/>
      </c>
      <c r="G34" s="166"/>
      <c r="H34" s="28" t="str">
        <f t="shared" si="2"/>
        <v/>
      </c>
      <c r="I34" s="199" t="s">
        <v>629</v>
      </c>
      <c r="J34" s="199" t="s">
        <v>630</v>
      </c>
      <c r="K34" s="198" t="s">
        <v>631</v>
      </c>
      <c r="L34" s="205"/>
    </row>
    <row r="35" spans="1:12" s="54" customFormat="1" ht="89.25" x14ac:dyDescent="0.2">
      <c r="A35" s="115" t="s">
        <v>179</v>
      </c>
      <c r="B35" s="285"/>
      <c r="C35" s="196" t="s">
        <v>546</v>
      </c>
      <c r="D35" s="194">
        <v>28</v>
      </c>
      <c r="E35" s="215"/>
      <c r="F35" s="28" t="str">
        <f t="shared" si="0"/>
        <v/>
      </c>
      <c r="G35" s="166"/>
      <c r="H35" s="28" t="str">
        <f t="shared" si="2"/>
        <v/>
      </c>
      <c r="I35" s="198" t="s">
        <v>632</v>
      </c>
      <c r="J35" s="199" t="s">
        <v>709</v>
      </c>
      <c r="K35" s="199" t="s">
        <v>710</v>
      </c>
      <c r="L35" s="205"/>
    </row>
    <row r="36" spans="1:12" s="43" customFormat="1" ht="51" x14ac:dyDescent="0.2">
      <c r="A36" s="116" t="s">
        <v>179</v>
      </c>
      <c r="B36" s="285"/>
      <c r="C36" s="196" t="s">
        <v>547</v>
      </c>
      <c r="D36" s="194">
        <v>29</v>
      </c>
      <c r="E36" s="215"/>
      <c r="F36" s="28" t="str">
        <f t="shared" si="0"/>
        <v/>
      </c>
      <c r="G36" s="166"/>
      <c r="H36" s="28" t="str">
        <f t="shared" si="2"/>
        <v/>
      </c>
      <c r="I36" s="199" t="s">
        <v>672</v>
      </c>
      <c r="J36" s="199" t="s">
        <v>674</v>
      </c>
      <c r="K36" s="199" t="s">
        <v>673</v>
      </c>
      <c r="L36" s="205"/>
    </row>
    <row r="37" spans="1:12" s="43" customFormat="1" ht="51" x14ac:dyDescent="0.2">
      <c r="A37" s="116" t="s">
        <v>179</v>
      </c>
      <c r="B37" s="285"/>
      <c r="C37" s="196" t="s">
        <v>548</v>
      </c>
      <c r="D37" s="194">
        <v>30</v>
      </c>
      <c r="E37" s="215"/>
      <c r="F37" s="28" t="str">
        <f t="shared" si="0"/>
        <v/>
      </c>
      <c r="G37" s="166"/>
      <c r="H37" s="28" t="str">
        <f t="shared" si="2"/>
        <v/>
      </c>
      <c r="I37" s="200" t="s">
        <v>197</v>
      </c>
      <c r="J37" s="199" t="s">
        <v>196</v>
      </c>
      <c r="K37" s="200" t="s">
        <v>195</v>
      </c>
      <c r="L37" s="205"/>
    </row>
    <row r="38" spans="1:12" s="43" customFormat="1" ht="51" x14ac:dyDescent="0.2">
      <c r="A38" s="116" t="s">
        <v>179</v>
      </c>
      <c r="B38" s="285"/>
      <c r="C38" s="196" t="s">
        <v>550</v>
      </c>
      <c r="D38" s="194">
        <v>31</v>
      </c>
      <c r="E38" s="215"/>
      <c r="F38" s="28" t="str">
        <f t="shared" si="0"/>
        <v/>
      </c>
      <c r="G38" s="166"/>
      <c r="H38" s="28" t="str">
        <f t="shared" si="2"/>
        <v/>
      </c>
      <c r="I38" s="199" t="s">
        <v>528</v>
      </c>
      <c r="J38" s="199" t="s">
        <v>202</v>
      </c>
      <c r="K38" s="198" t="s">
        <v>201</v>
      </c>
      <c r="L38" s="205"/>
    </row>
    <row r="39" spans="1:12" s="43" customFormat="1" ht="51" x14ac:dyDescent="0.2">
      <c r="A39" s="116" t="s">
        <v>179</v>
      </c>
      <c r="B39" s="285"/>
      <c r="C39" s="196" t="s">
        <v>551</v>
      </c>
      <c r="D39" s="194">
        <v>32</v>
      </c>
      <c r="E39" s="215"/>
      <c r="F39" s="28" t="str">
        <f t="shared" si="0"/>
        <v/>
      </c>
      <c r="G39" s="166"/>
      <c r="H39" s="28" t="str">
        <f t="shared" si="2"/>
        <v/>
      </c>
      <c r="I39" s="198" t="s">
        <v>204</v>
      </c>
      <c r="J39" s="199" t="s">
        <v>633</v>
      </c>
      <c r="K39" s="198" t="s">
        <v>634</v>
      </c>
      <c r="L39" s="205"/>
    </row>
    <row r="40" spans="1:12" s="43" customFormat="1" ht="76.5" x14ac:dyDescent="0.2">
      <c r="A40" s="116" t="s">
        <v>179</v>
      </c>
      <c r="B40" s="285"/>
      <c r="C40" s="196" t="s">
        <v>552</v>
      </c>
      <c r="D40" s="194">
        <v>33</v>
      </c>
      <c r="E40" s="215"/>
      <c r="F40" s="28" t="str">
        <f t="shared" si="0"/>
        <v/>
      </c>
      <c r="G40" s="166"/>
      <c r="H40" s="28" t="str">
        <f t="shared" si="2"/>
        <v/>
      </c>
      <c r="I40" s="198" t="s">
        <v>213</v>
      </c>
      <c r="J40" s="199" t="s">
        <v>214</v>
      </c>
      <c r="K40" s="199" t="s">
        <v>532</v>
      </c>
      <c r="L40" s="205"/>
    </row>
    <row r="41" spans="1:12" s="43" customFormat="1" ht="58.5" customHeight="1" x14ac:dyDescent="0.2">
      <c r="A41" s="179" t="s">
        <v>507</v>
      </c>
      <c r="B41" s="285"/>
      <c r="C41" s="196" t="s">
        <v>667</v>
      </c>
      <c r="D41" s="194">
        <v>34</v>
      </c>
      <c r="E41" s="215"/>
      <c r="F41" s="28" t="str">
        <f t="shared" si="0"/>
        <v/>
      </c>
      <c r="G41" s="166"/>
      <c r="H41" s="28" t="str">
        <f t="shared" si="2"/>
        <v/>
      </c>
      <c r="I41" s="199" t="s">
        <v>592</v>
      </c>
      <c r="J41" s="199" t="s">
        <v>593</v>
      </c>
      <c r="K41" s="199" t="s">
        <v>594</v>
      </c>
      <c r="L41" s="205"/>
    </row>
    <row r="42" spans="1:12" s="43" customFormat="1" ht="89.25" x14ac:dyDescent="0.2">
      <c r="A42" s="179" t="s">
        <v>507</v>
      </c>
      <c r="B42" s="285"/>
      <c r="C42" s="196" t="s">
        <v>668</v>
      </c>
      <c r="D42" s="194">
        <v>35</v>
      </c>
      <c r="E42" s="215"/>
      <c r="F42" s="28" t="str">
        <f t="shared" si="0"/>
        <v/>
      </c>
      <c r="G42" s="166"/>
      <c r="H42" s="28" t="str">
        <f t="shared" si="2"/>
        <v/>
      </c>
      <c r="I42" s="199" t="s">
        <v>595</v>
      </c>
      <c r="J42" s="199" t="s">
        <v>596</v>
      </c>
      <c r="K42" s="199" t="s">
        <v>597</v>
      </c>
      <c r="L42" s="205"/>
    </row>
    <row r="43" spans="1:12" s="43" customFormat="1" ht="118.5" customHeight="1" x14ac:dyDescent="0.2">
      <c r="A43" s="179" t="s">
        <v>507</v>
      </c>
      <c r="B43" s="285"/>
      <c r="C43" s="196" t="s">
        <v>598</v>
      </c>
      <c r="D43" s="194">
        <v>36</v>
      </c>
      <c r="E43" s="215"/>
      <c r="F43" s="28" t="str">
        <f t="shared" si="0"/>
        <v/>
      </c>
      <c r="G43" s="166"/>
      <c r="H43" s="28" t="str">
        <f t="shared" si="2"/>
        <v/>
      </c>
      <c r="I43" s="199" t="s">
        <v>599</v>
      </c>
      <c r="J43" s="199" t="s">
        <v>600</v>
      </c>
      <c r="K43" s="199" t="s">
        <v>616</v>
      </c>
      <c r="L43" s="205"/>
    </row>
    <row r="44" spans="1:12" s="43" customFormat="1" ht="94.5" customHeight="1" x14ac:dyDescent="0.2">
      <c r="A44" s="179" t="s">
        <v>507</v>
      </c>
      <c r="B44" s="285"/>
      <c r="C44" s="196" t="s">
        <v>669</v>
      </c>
      <c r="D44" s="194">
        <v>37</v>
      </c>
      <c r="E44" s="215"/>
      <c r="F44" s="28" t="str">
        <f t="shared" si="0"/>
        <v/>
      </c>
      <c r="G44" s="166"/>
      <c r="H44" s="28" t="str">
        <f t="shared" si="2"/>
        <v/>
      </c>
      <c r="I44" s="199" t="s">
        <v>601</v>
      </c>
      <c r="J44" s="199" t="s">
        <v>602</v>
      </c>
      <c r="K44" s="199" t="s">
        <v>603</v>
      </c>
      <c r="L44" s="205"/>
    </row>
    <row r="45" spans="1:12" s="43" customFormat="1" ht="72.75" customHeight="1" x14ac:dyDescent="0.2">
      <c r="A45" s="116" t="s">
        <v>179</v>
      </c>
      <c r="B45" s="285"/>
      <c r="C45" s="196" t="s">
        <v>614</v>
      </c>
      <c r="D45" s="194">
        <v>38</v>
      </c>
      <c r="E45" s="215"/>
      <c r="F45" s="28" t="str">
        <f t="shared" si="0"/>
        <v/>
      </c>
      <c r="G45" s="166"/>
      <c r="H45" s="28" t="str">
        <f t="shared" si="2"/>
        <v/>
      </c>
      <c r="I45" s="199" t="s">
        <v>671</v>
      </c>
      <c r="J45" s="199" t="s">
        <v>222</v>
      </c>
      <c r="K45" s="199" t="s">
        <v>533</v>
      </c>
      <c r="L45" s="205"/>
    </row>
    <row r="46" spans="1:12" s="43" customFormat="1" ht="63.75" x14ac:dyDescent="0.2">
      <c r="A46" s="116" t="s">
        <v>179</v>
      </c>
      <c r="B46" s="285"/>
      <c r="C46" s="196" t="s">
        <v>542</v>
      </c>
      <c r="D46" s="194">
        <v>39</v>
      </c>
      <c r="E46" s="215"/>
      <c r="F46" s="28" t="str">
        <f t="shared" si="0"/>
        <v/>
      </c>
      <c r="G46" s="166"/>
      <c r="H46" s="28" t="str">
        <f t="shared" si="2"/>
        <v/>
      </c>
      <c r="I46" s="199" t="s">
        <v>671</v>
      </c>
      <c r="J46" s="199" t="s">
        <v>635</v>
      </c>
      <c r="K46" s="199" t="s">
        <v>636</v>
      </c>
      <c r="L46" s="205"/>
    </row>
    <row r="47" spans="1:12" s="43" customFormat="1" ht="51" x14ac:dyDescent="0.2">
      <c r="A47" s="116" t="s">
        <v>179</v>
      </c>
      <c r="B47" s="285"/>
      <c r="C47" s="196" t="s">
        <v>541</v>
      </c>
      <c r="D47" s="194">
        <v>40</v>
      </c>
      <c r="E47" s="215"/>
      <c r="F47" s="28" t="str">
        <f t="shared" si="0"/>
        <v/>
      </c>
      <c r="G47" s="166"/>
      <c r="H47" s="28" t="str">
        <f t="shared" si="2"/>
        <v/>
      </c>
      <c r="I47" s="199" t="s">
        <v>516</v>
      </c>
      <c r="J47" s="199" t="s">
        <v>517</v>
      </c>
      <c r="K47" s="198" t="s">
        <v>637</v>
      </c>
      <c r="L47" s="205"/>
    </row>
    <row r="48" spans="1:12" s="43" customFormat="1" ht="51" x14ac:dyDescent="0.2">
      <c r="A48" s="116" t="s">
        <v>179</v>
      </c>
      <c r="B48" s="285"/>
      <c r="C48" s="212" t="s">
        <v>444</v>
      </c>
      <c r="D48" s="194">
        <v>41</v>
      </c>
      <c r="E48" s="215"/>
      <c r="F48" s="28" t="str">
        <f t="shared" si="0"/>
        <v/>
      </c>
      <c r="G48" s="166"/>
      <c r="H48" s="28" t="str">
        <f t="shared" si="2"/>
        <v/>
      </c>
      <c r="I48" s="198" t="s">
        <v>638</v>
      </c>
      <c r="J48" s="199" t="s">
        <v>639</v>
      </c>
      <c r="K48" s="199" t="s">
        <v>640</v>
      </c>
      <c r="L48" s="205"/>
    </row>
    <row r="49" spans="1:12" s="43" customFormat="1" ht="63.75" x14ac:dyDescent="0.2">
      <c r="A49" s="116" t="s">
        <v>179</v>
      </c>
      <c r="B49" s="285"/>
      <c r="C49" s="196" t="s">
        <v>445</v>
      </c>
      <c r="D49" s="194">
        <v>42</v>
      </c>
      <c r="E49" s="215"/>
      <c r="F49" s="28" t="str">
        <f t="shared" si="0"/>
        <v/>
      </c>
      <c r="G49" s="166"/>
      <c r="H49" s="28" t="str">
        <f t="shared" si="2"/>
        <v/>
      </c>
      <c r="I49" s="198" t="s">
        <v>641</v>
      </c>
      <c r="J49" s="199" t="s">
        <v>642</v>
      </c>
      <c r="K49" s="199" t="s">
        <v>706</v>
      </c>
      <c r="L49" s="205"/>
    </row>
    <row r="50" spans="1:12" s="43" customFormat="1" ht="51" x14ac:dyDescent="0.2">
      <c r="A50" s="116" t="s">
        <v>179</v>
      </c>
      <c r="B50" s="285"/>
      <c r="C50" s="196" t="s">
        <v>446</v>
      </c>
      <c r="D50" s="194">
        <v>43</v>
      </c>
      <c r="E50" s="215"/>
      <c r="F50" s="28" t="str">
        <f t="shared" si="0"/>
        <v/>
      </c>
      <c r="G50" s="166"/>
      <c r="H50" s="28" t="str">
        <f t="shared" si="2"/>
        <v/>
      </c>
      <c r="I50" s="199" t="s">
        <v>643</v>
      </c>
      <c r="J50" s="199" t="s">
        <v>644</v>
      </c>
      <c r="K50" s="199" t="s">
        <v>645</v>
      </c>
      <c r="L50" s="205"/>
    </row>
    <row r="51" spans="1:12" s="43" customFormat="1" ht="38.25" customHeight="1" x14ac:dyDescent="0.2">
      <c r="A51" s="178" t="s">
        <v>507</v>
      </c>
      <c r="B51" s="285"/>
      <c r="C51" s="209" t="s">
        <v>411</v>
      </c>
      <c r="D51" s="194">
        <v>44</v>
      </c>
      <c r="E51" s="203"/>
      <c r="F51" s="28" t="str">
        <f t="shared" si="0"/>
        <v/>
      </c>
      <c r="G51" s="166"/>
      <c r="H51" s="28" t="str">
        <f t="shared" si="2"/>
        <v/>
      </c>
      <c r="I51" s="199" t="s">
        <v>562</v>
      </c>
      <c r="J51" s="199" t="s">
        <v>608</v>
      </c>
      <c r="K51" s="199" t="s">
        <v>609</v>
      </c>
      <c r="L51" s="204"/>
    </row>
    <row r="52" spans="1:12" s="43" customFormat="1" ht="25.5" x14ac:dyDescent="0.2">
      <c r="A52" s="178" t="s">
        <v>507</v>
      </c>
      <c r="B52" s="285"/>
      <c r="C52" s="210" t="s">
        <v>412</v>
      </c>
      <c r="D52" s="194">
        <v>45</v>
      </c>
      <c r="E52" s="215"/>
      <c r="F52" s="28" t="str">
        <f t="shared" si="0"/>
        <v/>
      </c>
      <c r="G52" s="166"/>
      <c r="H52" s="28" t="str">
        <f t="shared" si="2"/>
        <v/>
      </c>
      <c r="I52" s="199" t="s">
        <v>563</v>
      </c>
      <c r="J52" s="199" t="s">
        <v>564</v>
      </c>
      <c r="K52" s="199" t="s">
        <v>565</v>
      </c>
      <c r="L52" s="204"/>
    </row>
    <row r="53" spans="1:12" s="43" customFormat="1" ht="25.5" x14ac:dyDescent="0.2">
      <c r="A53" s="178" t="s">
        <v>507</v>
      </c>
      <c r="B53" s="285"/>
      <c r="C53" s="210" t="s">
        <v>413</v>
      </c>
      <c r="D53" s="194">
        <v>46</v>
      </c>
      <c r="E53" s="203"/>
      <c r="F53" s="28" t="str">
        <f t="shared" si="0"/>
        <v/>
      </c>
      <c r="G53" s="166"/>
      <c r="H53" s="28" t="str">
        <f t="shared" si="2"/>
        <v/>
      </c>
      <c r="I53" s="199" t="s">
        <v>566</v>
      </c>
      <c r="J53" s="199" t="s">
        <v>610</v>
      </c>
      <c r="K53" s="199" t="s">
        <v>567</v>
      </c>
      <c r="L53" s="204"/>
    </row>
    <row r="54" spans="1:12" s="43" customFormat="1" ht="25.5" x14ac:dyDescent="0.2">
      <c r="A54" s="178" t="s">
        <v>507</v>
      </c>
      <c r="B54" s="285"/>
      <c r="C54" s="211" t="s">
        <v>414</v>
      </c>
      <c r="D54" s="194">
        <v>47</v>
      </c>
      <c r="E54" s="215"/>
      <c r="F54" s="28" t="str">
        <f t="shared" si="0"/>
        <v/>
      </c>
      <c r="G54" s="166"/>
      <c r="H54" s="28" t="str">
        <f t="shared" si="2"/>
        <v/>
      </c>
      <c r="I54" s="199" t="s">
        <v>568</v>
      </c>
      <c r="J54" s="199" t="s">
        <v>569</v>
      </c>
      <c r="K54" s="199" t="s">
        <v>570</v>
      </c>
      <c r="L54" s="204"/>
    </row>
    <row r="55" spans="1:12" s="43" customFormat="1" ht="25.5" x14ac:dyDescent="0.2">
      <c r="A55" s="178" t="s">
        <v>507</v>
      </c>
      <c r="B55" s="285"/>
      <c r="C55" s="210" t="s">
        <v>415</v>
      </c>
      <c r="D55" s="194">
        <v>48</v>
      </c>
      <c r="E55" s="203"/>
      <c r="F55" s="28" t="str">
        <f t="shared" si="0"/>
        <v/>
      </c>
      <c r="G55" s="166"/>
      <c r="H55" s="28" t="str">
        <f t="shared" si="2"/>
        <v/>
      </c>
      <c r="I55" s="199" t="s">
        <v>571</v>
      </c>
      <c r="J55" s="199" t="s">
        <v>572</v>
      </c>
      <c r="K55" s="199" t="s">
        <v>573</v>
      </c>
      <c r="L55" s="204"/>
    </row>
    <row r="56" spans="1:12" s="43" customFormat="1" ht="25.5" x14ac:dyDescent="0.2">
      <c r="A56" s="178" t="s">
        <v>507</v>
      </c>
      <c r="B56" s="285"/>
      <c r="C56" s="210" t="s">
        <v>416</v>
      </c>
      <c r="D56" s="194">
        <v>49</v>
      </c>
      <c r="E56" s="203"/>
      <c r="F56" s="28" t="str">
        <f t="shared" ref="F56:F75" si="3">IF(E56="NM",0,IF(E56="PM",1,IF(E56="FM",2,"")))</f>
        <v/>
      </c>
      <c r="G56" s="166"/>
      <c r="H56" s="28" t="str">
        <f t="shared" si="2"/>
        <v/>
      </c>
      <c r="I56" s="199" t="s">
        <v>574</v>
      </c>
      <c r="J56" s="199" t="s">
        <v>575</v>
      </c>
      <c r="K56" s="199" t="s">
        <v>576</v>
      </c>
      <c r="L56" s="204"/>
    </row>
    <row r="57" spans="1:12" s="43" customFormat="1" ht="89.25" x14ac:dyDescent="0.2">
      <c r="A57" s="186" t="s">
        <v>507</v>
      </c>
      <c r="B57" s="285"/>
      <c r="C57" s="210" t="s">
        <v>417</v>
      </c>
      <c r="D57" s="194">
        <v>50</v>
      </c>
      <c r="E57" s="203"/>
      <c r="F57" s="28" t="str">
        <f t="shared" si="3"/>
        <v/>
      </c>
      <c r="G57" s="166"/>
      <c r="H57" s="28" t="str">
        <f t="shared" si="2"/>
        <v/>
      </c>
      <c r="I57" s="199" t="s">
        <v>514</v>
      </c>
      <c r="J57" s="199" t="s">
        <v>515</v>
      </c>
      <c r="K57" s="199" t="s">
        <v>535</v>
      </c>
      <c r="L57" s="204"/>
    </row>
    <row r="58" spans="1:12" s="43" customFormat="1" ht="25.5" x14ac:dyDescent="0.2">
      <c r="A58" s="178" t="s">
        <v>507</v>
      </c>
      <c r="B58" s="285"/>
      <c r="C58" s="211" t="s">
        <v>418</v>
      </c>
      <c r="D58" s="194">
        <v>51</v>
      </c>
      <c r="E58" s="203"/>
      <c r="F58" s="28" t="str">
        <f t="shared" si="3"/>
        <v/>
      </c>
      <c r="G58" s="166"/>
      <c r="H58" s="28" t="str">
        <f t="shared" si="2"/>
        <v/>
      </c>
      <c r="I58" s="199" t="s">
        <v>577</v>
      </c>
      <c r="J58" s="199" t="s">
        <v>615</v>
      </c>
      <c r="K58" s="199" t="s">
        <v>578</v>
      </c>
      <c r="L58" s="204"/>
    </row>
    <row r="59" spans="1:12" s="43" customFormat="1" ht="25.5" x14ac:dyDescent="0.2">
      <c r="A59" s="178" t="s">
        <v>507</v>
      </c>
      <c r="B59" s="285"/>
      <c r="C59" s="210" t="s">
        <v>419</v>
      </c>
      <c r="D59" s="194">
        <v>52</v>
      </c>
      <c r="E59" s="203"/>
      <c r="F59" s="28" t="str">
        <f t="shared" si="3"/>
        <v/>
      </c>
      <c r="G59" s="166"/>
      <c r="H59" s="28" t="str">
        <f t="shared" si="2"/>
        <v/>
      </c>
      <c r="I59" s="199" t="s">
        <v>579</v>
      </c>
      <c r="J59" s="199" t="s">
        <v>580</v>
      </c>
      <c r="K59" s="199" t="s">
        <v>611</v>
      </c>
      <c r="L59" s="204"/>
    </row>
    <row r="60" spans="1:12" s="43" customFormat="1" ht="38.25" x14ac:dyDescent="0.2">
      <c r="A60" s="178" t="s">
        <v>507</v>
      </c>
      <c r="B60" s="285"/>
      <c r="C60" s="211" t="s">
        <v>420</v>
      </c>
      <c r="D60" s="194">
        <v>53</v>
      </c>
      <c r="E60" s="203"/>
      <c r="F60" s="28" t="str">
        <f t="shared" si="3"/>
        <v/>
      </c>
      <c r="G60" s="166"/>
      <c r="H60" s="28" t="str">
        <f t="shared" si="2"/>
        <v/>
      </c>
      <c r="I60" s="199" t="s">
        <v>581</v>
      </c>
      <c r="J60" s="199" t="s">
        <v>612</v>
      </c>
      <c r="K60" s="199" t="s">
        <v>582</v>
      </c>
      <c r="L60" s="204"/>
    </row>
    <row r="61" spans="1:12" s="43" customFormat="1" ht="76.5" x14ac:dyDescent="0.2">
      <c r="A61" s="178" t="s">
        <v>179</v>
      </c>
      <c r="B61" s="285"/>
      <c r="C61" s="210" t="s">
        <v>421</v>
      </c>
      <c r="D61" s="194">
        <v>54</v>
      </c>
      <c r="E61" s="215"/>
      <c r="F61" s="28" t="str">
        <f t="shared" si="3"/>
        <v/>
      </c>
      <c r="G61" s="166"/>
      <c r="H61" s="28" t="str">
        <f t="shared" si="2"/>
        <v/>
      </c>
      <c r="I61" s="199" t="s">
        <v>514</v>
      </c>
      <c r="J61" s="199" t="s">
        <v>707</v>
      </c>
      <c r="K61" s="199" t="s">
        <v>646</v>
      </c>
      <c r="L61" s="204"/>
    </row>
    <row r="62" spans="1:12" s="43" customFormat="1" ht="96.75" customHeight="1" x14ac:dyDescent="0.2">
      <c r="A62" s="116" t="s">
        <v>179</v>
      </c>
      <c r="B62" s="285"/>
      <c r="C62" s="209" t="s">
        <v>613</v>
      </c>
      <c r="D62" s="194">
        <v>55</v>
      </c>
      <c r="E62" s="215"/>
      <c r="F62" s="28" t="str">
        <f t="shared" si="3"/>
        <v/>
      </c>
      <c r="G62" s="166"/>
      <c r="H62" s="28" t="str">
        <f t="shared" si="2"/>
        <v/>
      </c>
      <c r="I62" s="199" t="s">
        <v>234</v>
      </c>
      <c r="J62" s="199" t="s">
        <v>235</v>
      </c>
      <c r="K62" s="199" t="s">
        <v>236</v>
      </c>
      <c r="L62" s="204"/>
    </row>
    <row r="63" spans="1:12" s="43" customFormat="1" ht="32.25" customHeight="1" x14ac:dyDescent="0.2">
      <c r="A63" s="178" t="s">
        <v>507</v>
      </c>
      <c r="B63" s="285"/>
      <c r="C63" s="212" t="s">
        <v>422</v>
      </c>
      <c r="D63" s="194">
        <v>56</v>
      </c>
      <c r="E63" s="203"/>
      <c r="F63" s="28" t="str">
        <f t="shared" si="3"/>
        <v/>
      </c>
      <c r="G63" s="166"/>
      <c r="H63" s="28" t="str">
        <f t="shared" si="2"/>
        <v/>
      </c>
      <c r="I63" s="199" t="s">
        <v>583</v>
      </c>
      <c r="J63" s="199" t="s">
        <v>584</v>
      </c>
      <c r="K63" s="199" t="s">
        <v>585</v>
      </c>
      <c r="L63" s="204"/>
    </row>
    <row r="64" spans="1:12" s="43" customFormat="1" ht="25.5" customHeight="1" x14ac:dyDescent="0.2">
      <c r="A64" s="178" t="s">
        <v>507</v>
      </c>
      <c r="B64" s="285"/>
      <c r="C64" s="196" t="s">
        <v>423</v>
      </c>
      <c r="D64" s="194">
        <v>57</v>
      </c>
      <c r="E64" s="203"/>
      <c r="F64" s="28" t="str">
        <f t="shared" si="3"/>
        <v/>
      </c>
      <c r="G64" s="166"/>
      <c r="H64" s="28" t="str">
        <f t="shared" si="2"/>
        <v/>
      </c>
      <c r="I64" s="199" t="s">
        <v>586</v>
      </c>
      <c r="J64" s="199" t="s">
        <v>587</v>
      </c>
      <c r="K64" s="199" t="s">
        <v>588</v>
      </c>
      <c r="L64" s="204"/>
    </row>
    <row r="65" spans="1:12" s="43" customFormat="1" ht="25.5" x14ac:dyDescent="0.2">
      <c r="A65" s="178" t="s">
        <v>507</v>
      </c>
      <c r="B65" s="285"/>
      <c r="C65" s="196" t="s">
        <v>424</v>
      </c>
      <c r="D65" s="194">
        <v>58</v>
      </c>
      <c r="E65" s="203"/>
      <c r="F65" s="28" t="str">
        <f t="shared" si="3"/>
        <v/>
      </c>
      <c r="G65" s="166"/>
      <c r="H65" s="28" t="str">
        <f t="shared" si="2"/>
        <v/>
      </c>
      <c r="I65" s="199" t="s">
        <v>586</v>
      </c>
      <c r="J65" s="199" t="s">
        <v>587</v>
      </c>
      <c r="K65" s="199" t="s">
        <v>588</v>
      </c>
      <c r="L65" s="204"/>
    </row>
    <row r="66" spans="1:12" s="43" customFormat="1" ht="38.25" x14ac:dyDescent="0.2">
      <c r="A66" s="178" t="s">
        <v>507</v>
      </c>
      <c r="B66" s="285"/>
      <c r="C66" s="196" t="s">
        <v>538</v>
      </c>
      <c r="D66" s="194">
        <v>59</v>
      </c>
      <c r="E66" s="203"/>
      <c r="F66" s="28" t="str">
        <f t="shared" si="3"/>
        <v/>
      </c>
      <c r="G66" s="166"/>
      <c r="H66" s="28" t="str">
        <f t="shared" si="2"/>
        <v/>
      </c>
      <c r="I66" s="199" t="s">
        <v>586</v>
      </c>
      <c r="J66" s="199" t="s">
        <v>587</v>
      </c>
      <c r="K66" s="199" t="s">
        <v>588</v>
      </c>
      <c r="L66" s="204"/>
    </row>
    <row r="67" spans="1:12" s="43" customFormat="1" ht="38.25" x14ac:dyDescent="0.2">
      <c r="A67" s="178" t="s">
        <v>507</v>
      </c>
      <c r="B67" s="285"/>
      <c r="C67" s="196" t="s">
        <v>539</v>
      </c>
      <c r="D67" s="194">
        <v>60</v>
      </c>
      <c r="E67" s="203"/>
      <c r="F67" s="28" t="str">
        <f t="shared" si="3"/>
        <v/>
      </c>
      <c r="G67" s="166"/>
      <c r="H67" s="28" t="str">
        <f t="shared" si="2"/>
        <v/>
      </c>
      <c r="I67" s="199" t="s">
        <v>589</v>
      </c>
      <c r="J67" s="199" t="s">
        <v>590</v>
      </c>
      <c r="K67" s="199" t="s">
        <v>591</v>
      </c>
      <c r="L67" s="204"/>
    </row>
    <row r="68" spans="1:12" s="43" customFormat="1" ht="75.75" customHeight="1" x14ac:dyDescent="0.2">
      <c r="A68" s="179" t="s">
        <v>507</v>
      </c>
      <c r="B68" s="285"/>
      <c r="C68" s="196" t="s">
        <v>540</v>
      </c>
      <c r="D68" s="194">
        <v>61</v>
      </c>
      <c r="E68" s="215"/>
      <c r="F68" s="28" t="str">
        <f t="shared" si="3"/>
        <v/>
      </c>
      <c r="G68" s="166"/>
      <c r="H68" s="28" t="str">
        <f t="shared" si="2"/>
        <v/>
      </c>
      <c r="I68" s="199" t="s">
        <v>197</v>
      </c>
      <c r="J68" s="199" t="s">
        <v>196</v>
      </c>
      <c r="K68" s="199" t="s">
        <v>195</v>
      </c>
      <c r="L68" s="204"/>
    </row>
    <row r="69" spans="1:12" s="43" customFormat="1" ht="25.5" customHeight="1" x14ac:dyDescent="0.2">
      <c r="A69" s="116" t="s">
        <v>179</v>
      </c>
      <c r="B69" s="285"/>
      <c r="C69" s="196" t="s">
        <v>508</v>
      </c>
      <c r="D69" s="194">
        <v>62</v>
      </c>
      <c r="E69" s="215"/>
      <c r="F69" s="28" t="str">
        <f t="shared" si="3"/>
        <v/>
      </c>
      <c r="G69" s="166"/>
      <c r="H69" s="28" t="str">
        <f t="shared" si="2"/>
        <v/>
      </c>
      <c r="I69" s="199" t="s">
        <v>204</v>
      </c>
      <c r="J69" s="199" t="s">
        <v>647</v>
      </c>
      <c r="K69" s="199" t="s">
        <v>648</v>
      </c>
      <c r="L69" s="204"/>
    </row>
    <row r="70" spans="1:12" s="43" customFormat="1" ht="25.5" x14ac:dyDescent="0.2">
      <c r="A70" s="116" t="s">
        <v>179</v>
      </c>
      <c r="B70" s="285"/>
      <c r="C70" s="196" t="s">
        <v>509</v>
      </c>
      <c r="D70" s="194">
        <v>63</v>
      </c>
      <c r="E70" s="215"/>
      <c r="F70" s="28" t="str">
        <f t="shared" si="3"/>
        <v/>
      </c>
      <c r="G70" s="166"/>
      <c r="H70" s="28" t="str">
        <f t="shared" si="2"/>
        <v/>
      </c>
      <c r="I70" s="199" t="s">
        <v>204</v>
      </c>
      <c r="J70" s="199" t="s">
        <v>649</v>
      </c>
      <c r="K70" s="199" t="s">
        <v>650</v>
      </c>
      <c r="L70" s="204"/>
    </row>
    <row r="71" spans="1:12" s="43" customFormat="1" ht="25.5" x14ac:dyDescent="0.2">
      <c r="A71" s="116" t="s">
        <v>179</v>
      </c>
      <c r="B71" s="285"/>
      <c r="C71" s="196" t="s">
        <v>510</v>
      </c>
      <c r="D71" s="194">
        <v>64</v>
      </c>
      <c r="E71" s="215"/>
      <c r="F71" s="28" t="str">
        <f t="shared" si="3"/>
        <v/>
      </c>
      <c r="G71" s="166"/>
      <c r="H71" s="28" t="str">
        <f t="shared" si="2"/>
        <v/>
      </c>
      <c r="I71" s="199" t="s">
        <v>204</v>
      </c>
      <c r="J71" s="199" t="s">
        <v>651</v>
      </c>
      <c r="K71" s="199" t="s">
        <v>652</v>
      </c>
      <c r="L71" s="204"/>
    </row>
    <row r="72" spans="1:12" s="43" customFormat="1" ht="25.5" x14ac:dyDescent="0.2">
      <c r="A72" s="116" t="s">
        <v>179</v>
      </c>
      <c r="B72" s="285"/>
      <c r="C72" s="196" t="s">
        <v>511</v>
      </c>
      <c r="D72" s="194">
        <v>65</v>
      </c>
      <c r="E72" s="203"/>
      <c r="F72" s="28" t="str">
        <f t="shared" si="3"/>
        <v/>
      </c>
      <c r="G72" s="166"/>
      <c r="H72" s="28" t="str">
        <f t="shared" si="2"/>
        <v/>
      </c>
      <c r="I72" s="199" t="s">
        <v>204</v>
      </c>
      <c r="J72" s="199" t="s">
        <v>653</v>
      </c>
      <c r="K72" s="199" t="s">
        <v>654</v>
      </c>
      <c r="L72" s="204"/>
    </row>
    <row r="73" spans="1:12" s="43" customFormat="1" ht="63.75" x14ac:dyDescent="0.2">
      <c r="A73" s="116" t="s">
        <v>179</v>
      </c>
      <c r="B73" s="285"/>
      <c r="C73" s="196" t="s">
        <v>512</v>
      </c>
      <c r="D73" s="194">
        <v>66</v>
      </c>
      <c r="E73" s="203"/>
      <c r="F73" s="28" t="str">
        <f t="shared" si="3"/>
        <v/>
      </c>
      <c r="G73" s="166"/>
      <c r="H73" s="28" t="str">
        <f t="shared" si="2"/>
        <v/>
      </c>
      <c r="I73" s="199" t="s">
        <v>204</v>
      </c>
      <c r="J73" s="199" t="s">
        <v>655</v>
      </c>
      <c r="K73" s="199" t="s">
        <v>656</v>
      </c>
      <c r="L73" s="204"/>
    </row>
    <row r="74" spans="1:12" s="43" customFormat="1" ht="51" x14ac:dyDescent="0.2">
      <c r="A74" s="116" t="s">
        <v>179</v>
      </c>
      <c r="B74" s="285"/>
      <c r="C74" s="196" t="s">
        <v>513</v>
      </c>
      <c r="D74" s="194">
        <v>67</v>
      </c>
      <c r="E74" s="215"/>
      <c r="F74" s="28" t="str">
        <f t="shared" si="3"/>
        <v/>
      </c>
      <c r="G74" s="166"/>
      <c r="H74" s="28" t="str">
        <f t="shared" si="2"/>
        <v/>
      </c>
      <c r="I74" s="198" t="s">
        <v>204</v>
      </c>
      <c r="J74" s="199" t="s">
        <v>657</v>
      </c>
      <c r="K74" s="198" t="s">
        <v>658</v>
      </c>
      <c r="L74" s="204"/>
    </row>
    <row r="75" spans="1:12" s="43" customFormat="1" ht="51" customHeight="1" x14ac:dyDescent="0.2">
      <c r="A75" s="116" t="s">
        <v>179</v>
      </c>
      <c r="B75" s="285"/>
      <c r="C75" s="196" t="s">
        <v>536</v>
      </c>
      <c r="D75" s="194">
        <v>68</v>
      </c>
      <c r="E75" s="215"/>
      <c r="F75" s="28" t="str">
        <f t="shared" si="3"/>
        <v/>
      </c>
      <c r="G75" s="166"/>
      <c r="H75" s="28" t="str">
        <f t="shared" si="2"/>
        <v/>
      </c>
      <c r="I75" s="198" t="s">
        <v>206</v>
      </c>
      <c r="J75" s="199" t="s">
        <v>207</v>
      </c>
      <c r="K75" s="198" t="s">
        <v>208</v>
      </c>
      <c r="L75" s="204"/>
    </row>
    <row r="76" spans="1:12" s="43" customFormat="1" ht="51" customHeight="1" x14ac:dyDescent="0.2">
      <c r="A76" s="179" t="s">
        <v>179</v>
      </c>
      <c r="B76" s="285"/>
      <c r="C76" s="196" t="s">
        <v>537</v>
      </c>
      <c r="D76" s="194">
        <v>69</v>
      </c>
      <c r="E76" s="215"/>
      <c r="F76" s="28" t="str">
        <f t="shared" ref="F76:F78" si="4">IF(E76="NM",0,IF(E76="PM",1,IF(E76="FM",2,"")))</f>
        <v/>
      </c>
      <c r="G76" s="166"/>
      <c r="H76" s="28" t="str">
        <f t="shared" si="2"/>
        <v/>
      </c>
      <c r="I76" s="198" t="s">
        <v>659</v>
      </c>
      <c r="J76" s="199" t="s">
        <v>660</v>
      </c>
      <c r="K76" s="199" t="s">
        <v>661</v>
      </c>
      <c r="L76" s="204"/>
    </row>
    <row r="77" spans="1:12" s="43" customFormat="1" ht="51" customHeight="1" x14ac:dyDescent="0.2">
      <c r="A77" s="179" t="s">
        <v>179</v>
      </c>
      <c r="B77" s="285"/>
      <c r="C77" s="196" t="s">
        <v>188</v>
      </c>
      <c r="D77" s="194">
        <v>70</v>
      </c>
      <c r="E77" s="215"/>
      <c r="F77" s="28" t="str">
        <f t="shared" si="4"/>
        <v/>
      </c>
      <c r="G77" s="166"/>
      <c r="H77" s="28" t="str">
        <f t="shared" si="2"/>
        <v/>
      </c>
      <c r="I77" s="199" t="s">
        <v>529</v>
      </c>
      <c r="J77" s="199" t="s">
        <v>530</v>
      </c>
      <c r="K77" s="199" t="s">
        <v>531</v>
      </c>
      <c r="L77" s="204"/>
    </row>
    <row r="78" spans="1:12" s="43" customFormat="1" ht="73.5" customHeight="1" x14ac:dyDescent="0.2">
      <c r="A78" s="179" t="s">
        <v>507</v>
      </c>
      <c r="B78" s="285"/>
      <c r="C78" s="196" t="s">
        <v>670</v>
      </c>
      <c r="D78" s="194">
        <v>71</v>
      </c>
      <c r="E78" s="215"/>
      <c r="F78" s="28" t="str">
        <f t="shared" si="4"/>
        <v/>
      </c>
      <c r="G78" s="166"/>
      <c r="H78" s="28" t="str">
        <f t="shared" si="2"/>
        <v/>
      </c>
      <c r="I78" s="198" t="s">
        <v>604</v>
      </c>
      <c r="J78" s="199" t="s">
        <v>605</v>
      </c>
      <c r="K78" s="199" t="s">
        <v>606</v>
      </c>
      <c r="L78" s="205"/>
    </row>
    <row r="79" spans="1:12" s="74" customFormat="1" hidden="1" x14ac:dyDescent="0.2">
      <c r="A79" s="198"/>
      <c r="B79" s="195"/>
      <c r="C79" s="218" t="s">
        <v>481</v>
      </c>
      <c r="D79" s="197">
        <f>COUNT(D32:D78)</f>
        <v>47</v>
      </c>
      <c r="E79" s="182" t="str">
        <f>IF(((F79)/(D79*2))&lt;0.6,"FAIL","PASS")</f>
        <v>FAIL</v>
      </c>
      <c r="F79" s="148">
        <f>SUM(F32:F78)</f>
        <v>0</v>
      </c>
      <c r="G79" s="182" t="str">
        <f>IF(((H79)/(COUNTIF(H32:H78,"&lt;&gt;N/A")*2))&lt;0.6,"FAIL","PASS")</f>
        <v>FAIL</v>
      </c>
      <c r="H79" s="148">
        <f>SUM(H32:H78)</f>
        <v>0</v>
      </c>
      <c r="I79" s="198"/>
      <c r="J79" s="199"/>
      <c r="K79" s="198"/>
      <c r="L79" s="235">
        <f>(H79)/(COUNTIF(H32:H78,"&lt;&gt;N/A")*2)</f>
        <v>0</v>
      </c>
    </row>
    <row r="80" spans="1:12" s="74" customFormat="1" hidden="1" x14ac:dyDescent="0.2">
      <c r="A80" s="41"/>
      <c r="B80" s="41"/>
      <c r="C80" s="202"/>
      <c r="D80" s="33"/>
      <c r="E80" s="34"/>
      <c r="F80" s="33"/>
      <c r="G80" s="34"/>
      <c r="H80" s="33"/>
      <c r="I80" s="191"/>
      <c r="J80" s="192"/>
      <c r="K80" s="191"/>
      <c r="L80" s="192"/>
    </row>
    <row r="81" spans="1:14" hidden="1" x14ac:dyDescent="0.2">
      <c r="C81" s="201" t="s">
        <v>482</v>
      </c>
      <c r="J81" s="98"/>
      <c r="K81" s="98"/>
      <c r="L81" s="85"/>
    </row>
    <row r="82" spans="1:14" ht="38.25" hidden="1" x14ac:dyDescent="0.2">
      <c r="C82" s="159"/>
      <c r="D82" s="162" t="s">
        <v>696</v>
      </c>
      <c r="E82" s="162" t="s">
        <v>488</v>
      </c>
      <c r="F82" s="162" t="s">
        <v>489</v>
      </c>
      <c r="G82" s="162" t="s">
        <v>488</v>
      </c>
      <c r="H82" s="162" t="s">
        <v>489</v>
      </c>
    </row>
    <row r="83" spans="1:14" hidden="1" x14ac:dyDescent="0.2">
      <c r="C83" s="159" t="s">
        <v>483</v>
      </c>
      <c r="D83" s="24" t="str">
        <f>CONCATENATE(D8*2,"/",COUNTIF(H6:H7,"&lt;&gt;N/A")*2)</f>
        <v>4/4</v>
      </c>
      <c r="E83" s="160" t="str">
        <f>E8</f>
        <v>FAIL</v>
      </c>
      <c r="F83" s="160">
        <f>F8</f>
        <v>0</v>
      </c>
      <c r="G83" s="160" t="str">
        <f>G8</f>
        <v>FAIL</v>
      </c>
      <c r="H83" s="160">
        <f>H8</f>
        <v>0</v>
      </c>
    </row>
    <row r="84" spans="1:14" hidden="1" x14ac:dyDescent="0.2">
      <c r="C84" s="159" t="s">
        <v>484</v>
      </c>
      <c r="D84" s="24" t="str">
        <f>CONCATENATE(D31*2,"/",COUNTIF(H9:H30,"&lt;&gt;N/A")*2)</f>
        <v>44/44</v>
      </c>
      <c r="E84" s="160" t="str">
        <f>E31</f>
        <v>FAIL</v>
      </c>
      <c r="F84" s="160">
        <f>F31</f>
        <v>0</v>
      </c>
      <c r="G84" s="160" t="str">
        <f>G31</f>
        <v>FAIL</v>
      </c>
      <c r="H84" s="160">
        <f>H31</f>
        <v>0</v>
      </c>
    </row>
    <row r="85" spans="1:14" hidden="1" x14ac:dyDescent="0.2">
      <c r="C85" s="159" t="s">
        <v>621</v>
      </c>
      <c r="D85" s="24" t="str">
        <f>CONCATENATE(D79*2,"/",COUNTIF(H32:H78,"&lt;&gt;N/A")*2)</f>
        <v>94/94</v>
      </c>
      <c r="E85" s="160" t="str">
        <f>E79</f>
        <v>FAIL</v>
      </c>
      <c r="F85" s="160">
        <f>F79</f>
        <v>0</v>
      </c>
      <c r="G85" s="160" t="str">
        <f>G79</f>
        <v>FAIL</v>
      </c>
      <c r="H85" s="160">
        <f>H79</f>
        <v>0</v>
      </c>
    </row>
    <row r="86" spans="1:14" hidden="1" x14ac:dyDescent="0.2">
      <c r="A86" s="11"/>
      <c r="B86" s="11"/>
      <c r="C86" s="159"/>
    </row>
    <row r="87" spans="1:14" hidden="1" x14ac:dyDescent="0.2">
      <c r="A87" s="11"/>
      <c r="B87" s="11"/>
      <c r="C87" s="159" t="s">
        <v>663</v>
      </c>
      <c r="D87" s="160" t="str">
        <f>CONCATENATE(D79*2,"/",COUNTIF(H32:H78,"&lt;&gt;N/A")*2)</f>
        <v>94/94</v>
      </c>
      <c r="E87" s="164">
        <f>$F$85/(D79*2)</f>
        <v>0</v>
      </c>
      <c r="F87" s="160">
        <f>SUM(F85)</f>
        <v>0</v>
      </c>
      <c r="G87" s="164">
        <f>$H$85/(COUNTIF(H32:H78,"&lt;&gt;N/A")*2)</f>
        <v>0</v>
      </c>
      <c r="H87" s="160">
        <f>SUM(H85)</f>
        <v>0</v>
      </c>
    </row>
    <row r="88" spans="1:14" x14ac:dyDescent="0.2">
      <c r="A88" s="11"/>
      <c r="B88" s="11"/>
    </row>
    <row r="89" spans="1:14" x14ac:dyDescent="0.2">
      <c r="A89" s="11"/>
      <c r="B89" s="11"/>
    </row>
    <row r="90" spans="1:14" x14ac:dyDescent="0.2">
      <c r="A90" s="11"/>
      <c r="B90" s="11"/>
    </row>
    <row r="91" spans="1:14" s="30" customFormat="1" x14ac:dyDescent="0.2">
      <c r="A91" s="11"/>
      <c r="B91" s="11"/>
      <c r="D91" s="79"/>
      <c r="J91" s="86"/>
      <c r="K91" s="86"/>
      <c r="L91" s="86"/>
      <c r="M91" s="11"/>
      <c r="N91" s="11"/>
    </row>
    <row r="92" spans="1:14" s="30" customFormat="1" x14ac:dyDescent="0.2">
      <c r="A92" s="87"/>
      <c r="B92" s="87"/>
      <c r="D92" s="79"/>
      <c r="J92" s="86"/>
      <c r="K92" s="86"/>
      <c r="L92" s="86"/>
      <c r="M92" s="11"/>
      <c r="N92" s="11"/>
    </row>
    <row r="93" spans="1:14" s="30" customFormat="1" x14ac:dyDescent="0.2">
      <c r="A93" s="87"/>
      <c r="B93" s="87"/>
      <c r="D93" s="79"/>
      <c r="J93" s="86"/>
      <c r="K93" s="86"/>
      <c r="L93" s="86"/>
      <c r="M93" s="11"/>
      <c r="N93" s="11"/>
    </row>
    <row r="94" spans="1:14" s="30" customFormat="1" x14ac:dyDescent="0.2">
      <c r="A94" s="87"/>
      <c r="B94" s="87"/>
      <c r="D94" s="79"/>
      <c r="J94" s="86"/>
      <c r="K94" s="86"/>
      <c r="L94" s="86"/>
      <c r="M94" s="11"/>
      <c r="N94" s="11"/>
    </row>
  </sheetData>
  <sheetProtection algorithmName="SHA-512" hashValue="ISEyyH9IODLMBO4bDp9xPuKUxcL0o56ZFVoyMSTjSUbdWmkWnmVAPKNQvW6lr2k2iBR7dJXJfQNYqW4+60vV2Q==" saltValue="1qgONvijEz9Pe6y4tNkYcQ==" spinCount="100000" sheet="1" objects="1" scenarios="1"/>
  <mergeCells count="4">
    <mergeCell ref="B4:L4"/>
    <mergeCell ref="B6:B8"/>
    <mergeCell ref="B32:B78"/>
    <mergeCell ref="B9:B30"/>
  </mergeCells>
  <conditionalFormatting sqref="K74:K75 K6:K8 K27:K50">
    <cfRule type="expression" dxfId="156" priority="119" stopIfTrue="1">
      <formula>AND($E6=$G6,$E6="FM")</formula>
    </cfRule>
    <cfRule type="expression" dxfId="155" priority="120">
      <formula>$G6="FM"</formula>
    </cfRule>
    <cfRule type="expression" dxfId="154" priority="125">
      <formula>$E6="FM"</formula>
    </cfRule>
  </conditionalFormatting>
  <conditionalFormatting sqref="J74:J75 J6:J8 J27:J50">
    <cfRule type="expression" dxfId="153" priority="123" stopIfTrue="1">
      <formula>AND($E6=$G6,$E6="PM")</formula>
    </cfRule>
    <cfRule type="expression" dxfId="152" priority="124">
      <formula>$G6="PM"</formula>
    </cfRule>
    <cfRule type="expression" dxfId="151" priority="127">
      <formula>$E6="PM"</formula>
    </cfRule>
  </conditionalFormatting>
  <conditionalFormatting sqref="I74:I75 I6:I8 I27:I50">
    <cfRule type="expression" dxfId="150" priority="121" stopIfTrue="1">
      <formula>AND($E6=$G6,$E6="NM")</formula>
    </cfRule>
    <cfRule type="expression" dxfId="149" priority="122">
      <formula>$G6="NM"</formula>
    </cfRule>
    <cfRule type="expression" dxfId="148" priority="126">
      <formula>$E6="NM"</formula>
    </cfRule>
  </conditionalFormatting>
  <conditionalFormatting sqref="E6:E7 E9:E26 E32:E75">
    <cfRule type="expression" dxfId="147" priority="118">
      <formula>ISBLANK($E6)</formula>
    </cfRule>
  </conditionalFormatting>
  <conditionalFormatting sqref="G6:G7 G9:G30 G32:G78">
    <cfRule type="expression" dxfId="146" priority="117">
      <formula>ISBLANK($G6)</formula>
    </cfRule>
  </conditionalFormatting>
  <conditionalFormatting sqref="K79:K80">
    <cfRule type="expression" dxfId="145" priority="95" stopIfTrue="1">
      <formula>AND($E79=$G79,$E79="FM")</formula>
    </cfRule>
    <cfRule type="expression" dxfId="144" priority="96">
      <formula>$G79="FM"</formula>
    </cfRule>
    <cfRule type="expression" dxfId="143" priority="101">
      <formula>$E79="FM"</formula>
    </cfRule>
  </conditionalFormatting>
  <conditionalFormatting sqref="J79:J80">
    <cfRule type="expression" dxfId="142" priority="99" stopIfTrue="1">
      <formula>AND($E79=$G79,$E79="PM")</formula>
    </cfRule>
    <cfRule type="expression" dxfId="141" priority="100">
      <formula>$G79="PM"</formula>
    </cfRule>
    <cfRule type="expression" dxfId="140" priority="103">
      <formula>$E79="PM"</formula>
    </cfRule>
  </conditionalFormatting>
  <conditionalFormatting sqref="I79:I80">
    <cfRule type="expression" dxfId="139" priority="97" stopIfTrue="1">
      <formula>AND($E79=$G79,$E79="NM")</formula>
    </cfRule>
    <cfRule type="expression" dxfId="138" priority="98">
      <formula>$G79="NM"</formula>
    </cfRule>
    <cfRule type="expression" dxfId="137" priority="102">
      <formula>$E79="NM"</formula>
    </cfRule>
  </conditionalFormatting>
  <conditionalFormatting sqref="E83">
    <cfRule type="expression" dxfId="136" priority="93">
      <formula>E83="PASS"</formula>
    </cfRule>
    <cfRule type="expression" dxfId="135" priority="94">
      <formula>E83="FAIL"</formula>
    </cfRule>
  </conditionalFormatting>
  <conditionalFormatting sqref="L6:L7 L9:L30 L32:L77">
    <cfRule type="expression" dxfId="134" priority="90">
      <formula>ISBLANK($L6)</formula>
    </cfRule>
  </conditionalFormatting>
  <conditionalFormatting sqref="K9">
    <cfRule type="expression" dxfId="133" priority="81" stopIfTrue="1">
      <formula>AND($E9=$G9,$E9="FM")</formula>
    </cfRule>
    <cfRule type="expression" dxfId="132" priority="82">
      <formula>$G9="FM"</formula>
    </cfRule>
    <cfRule type="expression" dxfId="131" priority="87">
      <formula>$E9="FM"</formula>
    </cfRule>
  </conditionalFormatting>
  <conditionalFormatting sqref="J9">
    <cfRule type="expression" dxfId="130" priority="85" stopIfTrue="1">
      <formula>AND($E9=$G9,$E9="PM")</formula>
    </cfRule>
    <cfRule type="expression" dxfId="129" priority="86">
      <formula>$G9="PM"</formula>
    </cfRule>
    <cfRule type="expression" dxfId="128" priority="89">
      <formula>$E9="PM"</formula>
    </cfRule>
  </conditionalFormatting>
  <conditionalFormatting sqref="I9:I26">
    <cfRule type="expression" dxfId="127" priority="83" stopIfTrue="1">
      <formula>AND($E9=$G9,$E9="NM")</formula>
    </cfRule>
    <cfRule type="expression" dxfId="126" priority="84">
      <formula>$G9="NM"</formula>
    </cfRule>
    <cfRule type="expression" dxfId="125" priority="88">
      <formula>$E9="NM"</formula>
    </cfRule>
  </conditionalFormatting>
  <conditionalFormatting sqref="E8 E31 E79">
    <cfRule type="expression" dxfId="124" priority="115">
      <formula>$E8="PASS"</formula>
    </cfRule>
    <cfRule type="expression" dxfId="123" priority="116">
      <formula>$E8="FAIL"</formula>
    </cfRule>
  </conditionalFormatting>
  <conditionalFormatting sqref="G8 G31 G79">
    <cfRule type="expression" dxfId="122" priority="113">
      <formula>$G8="PASS"</formula>
    </cfRule>
    <cfRule type="expression" dxfId="121" priority="114">
      <formula>$G8="FAIL"</formula>
    </cfRule>
  </conditionalFormatting>
  <conditionalFormatting sqref="E84">
    <cfRule type="expression" dxfId="120" priority="79">
      <formula>E84="PASS"</formula>
    </cfRule>
    <cfRule type="expression" dxfId="119" priority="80">
      <formula>E84="FAIL"</formula>
    </cfRule>
  </conditionalFormatting>
  <conditionalFormatting sqref="E85">
    <cfRule type="expression" dxfId="118" priority="75">
      <formula>E85="PASS"</formula>
    </cfRule>
    <cfRule type="expression" dxfId="117" priority="76">
      <formula>E85="FAIL"</formula>
    </cfRule>
  </conditionalFormatting>
  <conditionalFormatting sqref="G83">
    <cfRule type="expression" dxfId="116" priority="91">
      <formula>G83="PASS"</formula>
    </cfRule>
    <cfRule type="expression" dxfId="115" priority="92">
      <formula>G83="FAIL"</formula>
    </cfRule>
  </conditionalFormatting>
  <conditionalFormatting sqref="G84">
    <cfRule type="expression" dxfId="114" priority="73">
      <formula>G84="PASS"</formula>
    </cfRule>
    <cfRule type="expression" dxfId="113" priority="74">
      <formula>G84="FAIL"</formula>
    </cfRule>
  </conditionalFormatting>
  <conditionalFormatting sqref="G85">
    <cfRule type="expression" dxfId="112" priority="69">
      <formula>G85="PASS"</formula>
    </cfRule>
    <cfRule type="expression" dxfId="111" priority="70">
      <formula>G85="FAIL"</formula>
    </cfRule>
  </conditionalFormatting>
  <conditionalFormatting sqref="A31">
    <cfRule type="expression" dxfId="110" priority="57" stopIfTrue="1">
      <formula>AND($E31=$G31,$E31="NM")</formula>
    </cfRule>
    <cfRule type="expression" dxfId="109" priority="58">
      <formula>$G31="NM"</formula>
    </cfRule>
    <cfRule type="expression" dxfId="108" priority="59">
      <formula>$E31="NM"</formula>
    </cfRule>
  </conditionalFormatting>
  <conditionalFormatting sqref="A79">
    <cfRule type="expression" dxfId="107" priority="51" stopIfTrue="1">
      <formula>AND($E79=$G79,$E79="NM")</formula>
    </cfRule>
    <cfRule type="expression" dxfId="106" priority="52">
      <formula>$G79="NM"</formula>
    </cfRule>
    <cfRule type="expression" dxfId="105" priority="53">
      <formula>$E79="NM"</formula>
    </cfRule>
  </conditionalFormatting>
  <conditionalFormatting sqref="E27:E30">
    <cfRule type="expression" dxfId="104" priority="50">
      <formula>ISBLANK($E27)</formula>
    </cfRule>
  </conditionalFormatting>
  <conditionalFormatting sqref="K51:K73">
    <cfRule type="expression" dxfId="103" priority="41" stopIfTrue="1">
      <formula>AND($E51=$G51,$E51="FM")</formula>
    </cfRule>
    <cfRule type="expression" dxfId="102" priority="42">
      <formula>$G51="FM"</formula>
    </cfRule>
    <cfRule type="expression" dxfId="101" priority="47">
      <formula>$E51="FM"</formula>
    </cfRule>
  </conditionalFormatting>
  <conditionalFormatting sqref="J51:J73">
    <cfRule type="expression" dxfId="100" priority="45" stopIfTrue="1">
      <formula>AND($E51=$G51,$E51="PM")</formula>
    </cfRule>
    <cfRule type="expression" dxfId="99" priority="46">
      <formula>$G51="PM"</formula>
    </cfRule>
    <cfRule type="expression" dxfId="98" priority="49">
      <formula>$E51="PM"</formula>
    </cfRule>
  </conditionalFormatting>
  <conditionalFormatting sqref="I51:I73">
    <cfRule type="expression" dxfId="97" priority="43" stopIfTrue="1">
      <formula>AND($E51=$G51,$E51="NM")</formula>
    </cfRule>
    <cfRule type="expression" dxfId="96" priority="44">
      <formula>$G51="NM"</formula>
    </cfRule>
    <cfRule type="expression" dxfId="95" priority="48">
      <formula>$E51="NM"</formula>
    </cfRule>
  </conditionalFormatting>
  <conditionalFormatting sqref="K76">
    <cfRule type="expression" dxfId="94" priority="32" stopIfTrue="1">
      <formula>AND($E76=$G76,$E76="FM")</formula>
    </cfRule>
    <cfRule type="expression" dxfId="93" priority="33">
      <formula>$G76="FM"</formula>
    </cfRule>
    <cfRule type="expression" dxfId="92" priority="38">
      <formula>$E76="FM"</formula>
    </cfRule>
  </conditionalFormatting>
  <conditionalFormatting sqref="J76">
    <cfRule type="expression" dxfId="91" priority="36" stopIfTrue="1">
      <formula>AND($E76=$G76,$E76="PM")</formula>
    </cfRule>
    <cfRule type="expression" dxfId="90" priority="37">
      <formula>$G76="PM"</formula>
    </cfRule>
    <cfRule type="expression" dxfId="89" priority="40">
      <formula>$E76="PM"</formula>
    </cfRule>
  </conditionalFormatting>
  <conditionalFormatting sqref="I76">
    <cfRule type="expression" dxfId="88" priority="34" stopIfTrue="1">
      <formula>AND($E76=$G76,$E76="NM")</formula>
    </cfRule>
    <cfRule type="expression" dxfId="87" priority="35">
      <formula>$G76="NM"</formula>
    </cfRule>
    <cfRule type="expression" dxfId="86" priority="39">
      <formula>$E76="NM"</formula>
    </cfRule>
  </conditionalFormatting>
  <conditionalFormatting sqref="E76">
    <cfRule type="expression" dxfId="85" priority="31">
      <formula>ISBLANK($E76)</formula>
    </cfRule>
  </conditionalFormatting>
  <conditionalFormatting sqref="K77">
    <cfRule type="expression" dxfId="84" priority="21" stopIfTrue="1">
      <formula>AND($E77=$G77,$E77="FM")</formula>
    </cfRule>
    <cfRule type="expression" dxfId="83" priority="22">
      <formula>$G77="FM"</formula>
    </cfRule>
    <cfRule type="expression" dxfId="82" priority="27">
      <formula>$E77="FM"</formula>
    </cfRule>
  </conditionalFormatting>
  <conditionalFormatting sqref="J77">
    <cfRule type="expression" dxfId="81" priority="25" stopIfTrue="1">
      <formula>AND($E77=$G77,$E77="PM")</formula>
    </cfRule>
    <cfRule type="expression" dxfId="80" priority="26">
      <formula>$G77="PM"</formula>
    </cfRule>
    <cfRule type="expression" dxfId="79" priority="29">
      <formula>$E77="PM"</formula>
    </cfRule>
  </conditionalFormatting>
  <conditionalFormatting sqref="I77">
    <cfRule type="expression" dxfId="78" priority="23" stopIfTrue="1">
      <formula>AND($E77=$G77,$E77="NM")</formula>
    </cfRule>
    <cfRule type="expression" dxfId="77" priority="24">
      <formula>$G77="NM"</formula>
    </cfRule>
    <cfRule type="expression" dxfId="76" priority="28">
      <formula>$E77="NM"</formula>
    </cfRule>
  </conditionalFormatting>
  <conditionalFormatting sqref="E77">
    <cfRule type="expression" dxfId="75" priority="20">
      <formula>ISBLANK($E77)</formula>
    </cfRule>
  </conditionalFormatting>
  <conditionalFormatting sqref="L78">
    <cfRule type="expression" dxfId="74" priority="7">
      <formula>ISBLANK($L78)</formula>
    </cfRule>
  </conditionalFormatting>
  <conditionalFormatting sqref="K78">
    <cfRule type="expression" dxfId="73" priority="10" stopIfTrue="1">
      <formula>AND($E78=$G78,$E78="FM")</formula>
    </cfRule>
    <cfRule type="expression" dxfId="72" priority="11">
      <formula>$G78="FM"</formula>
    </cfRule>
    <cfRule type="expression" dxfId="71" priority="16">
      <formula>$E78="FM"</formula>
    </cfRule>
  </conditionalFormatting>
  <conditionalFormatting sqref="J78">
    <cfRule type="expression" dxfId="70" priority="14" stopIfTrue="1">
      <formula>AND($E78=$G78,$E78="PM")</formula>
    </cfRule>
    <cfRule type="expression" dxfId="69" priority="15">
      <formula>$G78="PM"</formula>
    </cfRule>
    <cfRule type="expression" dxfId="68" priority="18">
      <formula>$E78="PM"</formula>
    </cfRule>
  </conditionalFormatting>
  <conditionalFormatting sqref="I78">
    <cfRule type="expression" dxfId="67" priority="12" stopIfTrue="1">
      <formula>AND($E78=$G78,$E78="NM")</formula>
    </cfRule>
    <cfRule type="expression" dxfId="66" priority="13">
      <formula>$G78="NM"</formula>
    </cfRule>
    <cfRule type="expression" dxfId="65" priority="17">
      <formula>$E78="NM"</formula>
    </cfRule>
  </conditionalFormatting>
  <conditionalFormatting sqref="E78">
    <cfRule type="expression" dxfId="64" priority="9">
      <formula>ISBLANK($E78)</formula>
    </cfRule>
  </conditionalFormatting>
  <conditionalFormatting sqref="K10:K26">
    <cfRule type="expression" dxfId="63" priority="1" stopIfTrue="1">
      <formula>AND($E10=$G10,$E10="FM")</formula>
    </cfRule>
    <cfRule type="expression" dxfId="62" priority="2">
      <formula>$G10="FM"</formula>
    </cfRule>
    <cfRule type="expression" dxfId="61" priority="5">
      <formula>$E10="FM"</formula>
    </cfRule>
  </conditionalFormatting>
  <conditionalFormatting sqref="J10:J26">
    <cfRule type="expression" dxfId="60" priority="3" stopIfTrue="1">
      <formula>AND($E10=$G10,$E10="PM")</formula>
    </cfRule>
    <cfRule type="expression" dxfId="59" priority="4">
      <formula>$G10="PM"</formula>
    </cfRule>
    <cfRule type="expression" dxfId="58" priority="6">
      <formula>$E10="PM"</formula>
    </cfRule>
  </conditionalFormatting>
  <dataValidations count="4">
    <dataValidation type="list" allowBlank="1" showInputMessage="1" showErrorMessage="1" sqref="G9:G30 G32:G78">
      <formula1>JEA_Rating</formula1>
    </dataValidation>
    <dataValidation type="list" allowBlank="1" showInputMessage="1" showErrorMessage="1" sqref="G6:G7">
      <formula1>JEA_Section1</formula1>
    </dataValidation>
    <dataValidation type="list" allowBlank="1" showInputMessage="1" showErrorMessage="1" sqref="E6:E7">
      <formula1>Vendor_Section1</formula1>
    </dataValidation>
    <dataValidation type="list" allowBlank="1" showInputMessage="1" showErrorMessage="1" sqref="E9:E30 E32:E78">
      <formula1>Vendor_Rating</formula1>
    </dataValidation>
  </dataValidations>
  <printOptions gridLines="1"/>
  <pageMargins left="0.4" right="0.32" top="0.44" bottom="0.44" header="0.31" footer="0.25"/>
  <pageSetup paperSize="3" scale="64" fitToHeight="0" orientation="landscape" r:id="rId1"/>
  <headerFooter alignWithMargins="0">
    <oddFooter>&amp;L&amp;9JEA TS PROCUREMENT EVALUATION MATRIX TEMPLATE&amp;R&amp;9&amp;P</oddFooter>
  </headerFooter>
  <rowBreaks count="5" manualBreakCount="5">
    <brk id="8" min="1" max="11" man="1"/>
    <brk id="19" min="1" max="18" man="1"/>
    <brk id="31" min="1" max="18" man="1"/>
    <brk id="37" min="1" max="18" man="1"/>
    <brk id="56" min="1"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51" activePane="bottomLeft" state="frozen"/>
      <selection pane="bottomLeft" activeCell="D51" sqref="D51"/>
    </sheetView>
  </sheetViews>
  <sheetFormatPr defaultColWidth="9.140625"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471</v>
      </c>
    </row>
    <row r="2" spans="1:19" x14ac:dyDescent="0.2">
      <c r="A2" s="293" t="s">
        <v>472</v>
      </c>
      <c r="B2" s="293"/>
      <c r="C2" s="31"/>
      <c r="E2" s="131"/>
      <c r="F2" s="131"/>
      <c r="G2" s="131"/>
      <c r="H2" s="131"/>
      <c r="I2" s="131"/>
      <c r="J2" s="131"/>
      <c r="K2" s="131"/>
      <c r="L2" s="131"/>
      <c r="M2" s="131"/>
      <c r="N2" s="131"/>
      <c r="O2" s="131"/>
      <c r="P2" s="131"/>
      <c r="Q2" s="131"/>
    </row>
    <row r="3" spans="1:19" x14ac:dyDescent="0.2">
      <c r="A3" s="293" t="s">
        <v>475</v>
      </c>
      <c r="B3" s="293"/>
      <c r="C3" s="134" t="s">
        <v>373</v>
      </c>
      <c r="E3" s="131"/>
      <c r="F3" s="131"/>
      <c r="G3" s="131"/>
      <c r="H3" s="131"/>
      <c r="I3" s="131"/>
      <c r="J3" s="131"/>
      <c r="K3" s="131"/>
      <c r="L3" s="131"/>
      <c r="M3" s="131"/>
      <c r="N3" s="131"/>
      <c r="O3" s="131"/>
      <c r="P3" s="131"/>
      <c r="Q3" s="131"/>
    </row>
    <row r="4" spans="1:19" s="6" customFormat="1" ht="38.25" customHeight="1" x14ac:dyDescent="0.3">
      <c r="A4" s="19" t="s">
        <v>250</v>
      </c>
      <c r="B4" s="19"/>
      <c r="C4" s="19"/>
      <c r="D4" s="19"/>
      <c r="E4" s="18"/>
      <c r="F4" s="75"/>
      <c r="G4" s="75"/>
      <c r="H4" s="75"/>
      <c r="I4" s="19"/>
      <c r="J4" s="18"/>
      <c r="K4" s="294" t="s">
        <v>474</v>
      </c>
      <c r="L4" s="294"/>
      <c r="M4" s="294"/>
      <c r="N4" s="294"/>
      <c r="O4" s="294"/>
      <c r="P4" s="294"/>
      <c r="Q4" s="294"/>
      <c r="R4" s="294"/>
      <c r="S4" s="294"/>
    </row>
    <row r="5" spans="1:19" s="20" customFormat="1" ht="15.75" thickBot="1" x14ac:dyDescent="0.25">
      <c r="A5" s="295" t="s">
        <v>433</v>
      </c>
      <c r="B5" s="295"/>
      <c r="C5" s="295"/>
      <c r="D5" s="295"/>
      <c r="E5" s="132"/>
      <c r="F5" s="132"/>
      <c r="G5" s="132"/>
      <c r="H5" s="132"/>
      <c r="I5" s="132"/>
      <c r="J5" s="132"/>
      <c r="K5" s="132"/>
      <c r="L5" s="14"/>
      <c r="M5" s="14"/>
      <c r="N5" s="14"/>
      <c r="O5" s="14"/>
      <c r="P5" s="14"/>
      <c r="Q5" s="14"/>
      <c r="R5" s="14"/>
      <c r="S5" s="14"/>
    </row>
    <row r="6" spans="1:19" s="43" customFormat="1" ht="63.75" x14ac:dyDescent="0.2">
      <c r="A6" s="88" t="s">
        <v>374</v>
      </c>
      <c r="B6" s="106"/>
      <c r="C6" s="89" t="s">
        <v>21</v>
      </c>
      <c r="D6" s="89" t="s">
        <v>476</v>
      </c>
      <c r="E6" s="89" t="s">
        <v>52</v>
      </c>
      <c r="F6" s="89" t="s">
        <v>286</v>
      </c>
      <c r="G6" s="89" t="s">
        <v>394</v>
      </c>
      <c r="H6" s="89" t="s">
        <v>395</v>
      </c>
      <c r="I6" s="89" t="s">
        <v>28</v>
      </c>
      <c r="J6" s="89" t="s">
        <v>51</v>
      </c>
      <c r="K6" s="89" t="s">
        <v>464</v>
      </c>
      <c r="L6" s="89" t="s">
        <v>468</v>
      </c>
      <c r="M6" s="89" t="s">
        <v>469</v>
      </c>
      <c r="N6" s="89" t="s">
        <v>470</v>
      </c>
      <c r="O6" s="89" t="s">
        <v>461</v>
      </c>
      <c r="P6" s="89" t="s">
        <v>462</v>
      </c>
      <c r="Q6" s="89" t="s">
        <v>463</v>
      </c>
      <c r="R6" s="90" t="s">
        <v>48</v>
      </c>
      <c r="S6" s="89" t="s">
        <v>473</v>
      </c>
    </row>
    <row r="7" spans="1:19" ht="63.75" hidden="1" x14ac:dyDescent="0.2">
      <c r="A7" s="91" t="s">
        <v>54</v>
      </c>
      <c r="B7" s="107"/>
      <c r="C7" s="7" t="s">
        <v>96</v>
      </c>
      <c r="D7" s="94" t="s">
        <v>97</v>
      </c>
      <c r="E7" s="28"/>
      <c r="F7" s="28"/>
      <c r="G7" s="28"/>
      <c r="H7" s="28"/>
      <c r="I7" s="28"/>
      <c r="J7" s="28"/>
      <c r="K7" s="28"/>
      <c r="L7" s="28"/>
      <c r="M7" s="28"/>
      <c r="N7" s="28"/>
      <c r="O7" s="94" t="s">
        <v>237</v>
      </c>
      <c r="P7" s="94" t="s">
        <v>238</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272</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251</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252</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6" t="s">
        <v>477</v>
      </c>
      <c r="C18" s="103" t="s">
        <v>69</v>
      </c>
      <c r="D18" s="113" t="s">
        <v>456</v>
      </c>
      <c r="E18" s="28"/>
      <c r="F18" s="28">
        <v>1</v>
      </c>
      <c r="G18" s="28">
        <v>1</v>
      </c>
      <c r="H18" s="28"/>
      <c r="I18" s="28"/>
      <c r="J18" s="28"/>
      <c r="K18" s="28" t="s">
        <v>467</v>
      </c>
      <c r="L18" s="28">
        <f>IF(K18="NM",0,IF(K18="PM",1,IF(K18="FM",2,"")))</f>
        <v>2</v>
      </c>
      <c r="M18" s="28" t="s">
        <v>466</v>
      </c>
      <c r="N18" s="28">
        <f>IF(M18="NM",0,IF(M18="PM",1,IF(M18="FM",2,"")))</f>
        <v>1</v>
      </c>
      <c r="O18" s="113" t="s">
        <v>131</v>
      </c>
      <c r="P18" s="113" t="s">
        <v>132</v>
      </c>
      <c r="Q18" s="114" t="s">
        <v>133</v>
      </c>
      <c r="R18" s="99" t="s">
        <v>89</v>
      </c>
      <c r="S18" s="73"/>
    </row>
    <row r="19" spans="1:19" s="74" customFormat="1" ht="102" x14ac:dyDescent="0.2">
      <c r="A19" s="116" t="s">
        <v>179</v>
      </c>
      <c r="B19" s="297"/>
      <c r="C19" s="103" t="s">
        <v>183</v>
      </c>
      <c r="D19" s="113" t="s">
        <v>457</v>
      </c>
      <c r="E19" s="28"/>
      <c r="F19" s="28">
        <v>2</v>
      </c>
      <c r="G19" s="28">
        <v>1</v>
      </c>
      <c r="H19" s="28"/>
      <c r="I19" s="28"/>
      <c r="J19" s="28"/>
      <c r="K19" s="166" t="s">
        <v>467</v>
      </c>
      <c r="L19" s="28">
        <f>IF(K19="NM",0,IF(K19="PM",1,IF(K19="FM",2,"")))</f>
        <v>2</v>
      </c>
      <c r="M19" s="28" t="s">
        <v>467</v>
      </c>
      <c r="N19" s="28">
        <f>IF(M19="NM",0,IF(M19="PM",1,IF(M19="FM",2,"")))</f>
        <v>2</v>
      </c>
      <c r="O19" s="114" t="s">
        <v>184</v>
      </c>
      <c r="P19" s="113" t="s">
        <v>185</v>
      </c>
      <c r="Q19" s="114" t="s">
        <v>396</v>
      </c>
      <c r="R19" s="99" t="s">
        <v>87</v>
      </c>
      <c r="S19" s="73"/>
    </row>
    <row r="20" spans="1:19" s="74" customFormat="1" ht="191.25" x14ac:dyDescent="0.2">
      <c r="A20" s="115" t="s">
        <v>18</v>
      </c>
      <c r="B20" s="297"/>
      <c r="C20" s="103" t="s">
        <v>46</v>
      </c>
      <c r="D20" s="113" t="s">
        <v>458</v>
      </c>
      <c r="E20" s="84"/>
      <c r="F20" s="28">
        <v>3</v>
      </c>
      <c r="G20" s="28">
        <v>2</v>
      </c>
      <c r="H20" s="28"/>
      <c r="I20" s="84"/>
      <c r="J20" s="84"/>
      <c r="K20" s="28" t="s">
        <v>467</v>
      </c>
      <c r="L20" s="28">
        <f t="shared" ref="L20:N85" si="0">IF(K20="NM",0,IF(K20="PM",1,IF(K20="FM",2,"")))</f>
        <v>2</v>
      </c>
      <c r="M20" s="28" t="s">
        <v>467</v>
      </c>
      <c r="N20" s="28">
        <f t="shared" si="0"/>
        <v>2</v>
      </c>
      <c r="O20" s="114" t="s">
        <v>47</v>
      </c>
      <c r="P20" s="113" t="s">
        <v>273</v>
      </c>
      <c r="Q20" s="114" t="s">
        <v>284</v>
      </c>
      <c r="R20" s="99" t="s">
        <v>86</v>
      </c>
      <c r="S20" s="73"/>
    </row>
    <row r="21" spans="1:19" s="74" customFormat="1" x14ac:dyDescent="0.2">
      <c r="A21" s="103"/>
      <c r="B21" s="298"/>
      <c r="C21" s="103"/>
      <c r="D21" s="158" t="s">
        <v>481</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299" t="s">
        <v>499</v>
      </c>
      <c r="C22" s="300"/>
      <c r="D22" s="301"/>
      <c r="E22" s="168"/>
      <c r="F22" s="27"/>
      <c r="G22" s="10"/>
      <c r="H22" s="10"/>
      <c r="I22" s="168"/>
      <c r="J22" s="168"/>
      <c r="K22" s="10"/>
      <c r="L22" s="27"/>
      <c r="M22" s="10"/>
      <c r="N22" s="27"/>
      <c r="O22" s="169"/>
      <c r="P22" s="170"/>
      <c r="Q22" s="169"/>
      <c r="R22" s="171"/>
      <c r="S22" s="170"/>
    </row>
    <row r="23" spans="1:19" s="74" customFormat="1" ht="191.25" x14ac:dyDescent="0.2">
      <c r="A23" s="115" t="s">
        <v>18</v>
      </c>
      <c r="B23" s="302" t="s">
        <v>480</v>
      </c>
      <c r="C23" s="101" t="s">
        <v>31</v>
      </c>
      <c r="D23" s="172" t="s">
        <v>491</v>
      </c>
      <c r="E23" s="84"/>
      <c r="F23" s="28">
        <v>4</v>
      </c>
      <c r="G23" s="28">
        <v>3</v>
      </c>
      <c r="H23" s="28" t="s">
        <v>393</v>
      </c>
      <c r="I23" s="84"/>
      <c r="J23" s="84"/>
      <c r="K23" s="28" t="s">
        <v>467</v>
      </c>
      <c r="L23" s="28">
        <f t="shared" si="0"/>
        <v>2</v>
      </c>
      <c r="M23" s="28" t="s">
        <v>467</v>
      </c>
      <c r="N23" s="28">
        <f t="shared" si="0"/>
        <v>2</v>
      </c>
      <c r="O23" s="122" t="s">
        <v>15</v>
      </c>
      <c r="P23" s="120" t="s">
        <v>128</v>
      </c>
      <c r="Q23" s="122" t="s">
        <v>129</v>
      </c>
      <c r="R23" s="99" t="s">
        <v>87</v>
      </c>
      <c r="S23" s="102"/>
    </row>
    <row r="24" spans="1:19" s="54" customFormat="1" ht="102" x14ac:dyDescent="0.2">
      <c r="A24" s="115" t="s">
        <v>18</v>
      </c>
      <c r="B24" s="303"/>
      <c r="C24" s="101" t="s">
        <v>32</v>
      </c>
      <c r="D24" s="172" t="s">
        <v>493</v>
      </c>
      <c r="E24" s="84"/>
      <c r="F24" s="28">
        <v>5</v>
      </c>
      <c r="G24" s="28">
        <v>3</v>
      </c>
      <c r="H24" s="28" t="s">
        <v>392</v>
      </c>
      <c r="I24" s="84"/>
      <c r="J24" s="84"/>
      <c r="K24" s="28" t="s">
        <v>465</v>
      </c>
      <c r="L24" s="28">
        <f t="shared" si="0"/>
        <v>0</v>
      </c>
      <c r="M24" s="166" t="s">
        <v>467</v>
      </c>
      <c r="N24" s="28">
        <f t="shared" si="0"/>
        <v>2</v>
      </c>
      <c r="O24" s="122" t="s">
        <v>76</v>
      </c>
      <c r="P24" s="120" t="s">
        <v>239</v>
      </c>
      <c r="Q24" s="122" t="s">
        <v>130</v>
      </c>
      <c r="R24" s="99" t="s">
        <v>86</v>
      </c>
      <c r="S24" s="102"/>
    </row>
    <row r="25" spans="1:19" s="54" customFormat="1" ht="76.5" x14ac:dyDescent="0.2">
      <c r="A25" s="115" t="s">
        <v>18</v>
      </c>
      <c r="B25" s="303"/>
      <c r="C25" s="101" t="s">
        <v>19</v>
      </c>
      <c r="D25" s="173" t="s">
        <v>492</v>
      </c>
      <c r="E25" s="84"/>
      <c r="F25" s="28">
        <v>6</v>
      </c>
      <c r="G25" s="28">
        <v>3</v>
      </c>
      <c r="H25" s="28" t="s">
        <v>391</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3"/>
      <c r="C26" s="101" t="s">
        <v>46</v>
      </c>
      <c r="D26" s="172" t="s">
        <v>494</v>
      </c>
      <c r="E26" s="84"/>
      <c r="F26" s="28">
        <v>7</v>
      </c>
      <c r="G26" s="28">
        <v>3</v>
      </c>
      <c r="H26" s="28" t="s">
        <v>390</v>
      </c>
      <c r="I26" s="84"/>
      <c r="J26" s="84"/>
      <c r="K26" s="28"/>
      <c r="L26" s="28" t="str">
        <f t="shared" si="0"/>
        <v/>
      </c>
      <c r="M26" s="28"/>
      <c r="N26" s="28" t="str">
        <f t="shared" si="0"/>
        <v/>
      </c>
      <c r="O26" s="122" t="s">
        <v>47</v>
      </c>
      <c r="P26" s="120" t="s">
        <v>273</v>
      </c>
      <c r="Q26" s="122" t="s">
        <v>284</v>
      </c>
      <c r="R26" s="99" t="s">
        <v>86</v>
      </c>
      <c r="S26" s="102"/>
    </row>
    <row r="27" spans="1:19" s="54" customFormat="1" ht="191.25" x14ac:dyDescent="0.2">
      <c r="A27" s="115" t="s">
        <v>18</v>
      </c>
      <c r="B27" s="303"/>
      <c r="C27" s="101" t="s">
        <v>46</v>
      </c>
      <c r="D27" s="172" t="s">
        <v>495</v>
      </c>
      <c r="E27" s="84"/>
      <c r="F27" s="28">
        <v>8</v>
      </c>
      <c r="G27" s="28">
        <v>3</v>
      </c>
      <c r="H27" s="28" t="s">
        <v>389</v>
      </c>
      <c r="I27" s="84"/>
      <c r="J27" s="84"/>
      <c r="K27" s="28"/>
      <c r="L27" s="28" t="str">
        <f t="shared" si="0"/>
        <v/>
      </c>
      <c r="M27" s="28"/>
      <c r="N27" s="28" t="str">
        <f t="shared" si="0"/>
        <v/>
      </c>
      <c r="O27" s="122" t="s">
        <v>47</v>
      </c>
      <c r="P27" s="120" t="s">
        <v>273</v>
      </c>
      <c r="Q27" s="122" t="s">
        <v>284</v>
      </c>
      <c r="R27" s="99" t="s">
        <v>86</v>
      </c>
      <c r="S27" s="102"/>
    </row>
    <row r="28" spans="1:19" s="54" customFormat="1" ht="49.5" customHeight="1" x14ac:dyDescent="0.2">
      <c r="A28" s="116" t="s">
        <v>179</v>
      </c>
      <c r="B28" s="304"/>
      <c r="C28" s="101" t="s">
        <v>194</v>
      </c>
      <c r="D28" s="173" t="s">
        <v>400</v>
      </c>
      <c r="E28" s="84"/>
      <c r="F28" s="28">
        <v>9</v>
      </c>
      <c r="G28" s="28">
        <v>3</v>
      </c>
      <c r="H28" s="28" t="s">
        <v>388</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2" t="s">
        <v>459</v>
      </c>
      <c r="C29" s="101" t="s">
        <v>193</v>
      </c>
      <c r="D29" s="173" t="s">
        <v>399</v>
      </c>
      <c r="E29" s="84"/>
      <c r="F29" s="28">
        <v>10</v>
      </c>
      <c r="G29" s="28">
        <v>3</v>
      </c>
      <c r="H29" s="28" t="s">
        <v>387</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3"/>
      <c r="C30" s="101" t="s">
        <v>32</v>
      </c>
      <c r="D30" s="173" t="s">
        <v>397</v>
      </c>
      <c r="E30" s="84"/>
      <c r="F30" s="28">
        <v>11</v>
      </c>
      <c r="G30" s="28">
        <v>3</v>
      </c>
      <c r="H30" s="28" t="s">
        <v>386</v>
      </c>
      <c r="I30" s="84"/>
      <c r="J30" s="84"/>
      <c r="K30" s="28"/>
      <c r="L30" s="28" t="str">
        <f t="shared" si="0"/>
        <v/>
      </c>
      <c r="M30" s="28"/>
      <c r="N30" s="28" t="str">
        <f t="shared" si="0"/>
        <v/>
      </c>
      <c r="O30" s="122" t="s">
        <v>76</v>
      </c>
      <c r="P30" s="120" t="s">
        <v>239</v>
      </c>
      <c r="Q30" s="122" t="s">
        <v>130</v>
      </c>
      <c r="R30" s="99" t="s">
        <v>86</v>
      </c>
      <c r="S30" s="102"/>
    </row>
    <row r="31" spans="1:19" s="54" customFormat="1" ht="127.5" x14ac:dyDescent="0.2">
      <c r="A31" s="115" t="s">
        <v>18</v>
      </c>
      <c r="B31" s="303"/>
      <c r="C31" s="101" t="s">
        <v>50</v>
      </c>
      <c r="D31" s="173" t="s">
        <v>398</v>
      </c>
      <c r="E31" s="28"/>
      <c r="F31" s="28">
        <v>12</v>
      </c>
      <c r="G31" s="28">
        <v>3</v>
      </c>
      <c r="H31" s="28" t="s">
        <v>385</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3"/>
      <c r="C32" s="101" t="s">
        <v>274</v>
      </c>
      <c r="D32" s="173" t="s">
        <v>402</v>
      </c>
      <c r="E32" s="84"/>
      <c r="F32" s="28">
        <v>13</v>
      </c>
      <c r="G32" s="28">
        <v>3</v>
      </c>
      <c r="H32" s="28" t="s">
        <v>384</v>
      </c>
      <c r="I32" s="84"/>
      <c r="J32" s="84"/>
      <c r="K32" s="28"/>
      <c r="L32" s="28" t="str">
        <f t="shared" si="0"/>
        <v/>
      </c>
      <c r="M32" s="28"/>
      <c r="N32" s="28" t="str">
        <f t="shared" si="0"/>
        <v/>
      </c>
      <c r="O32" s="122" t="s">
        <v>278</v>
      </c>
      <c r="P32" s="120" t="s">
        <v>279</v>
      </c>
      <c r="Q32" s="122" t="s">
        <v>280</v>
      </c>
      <c r="R32" s="99"/>
      <c r="S32" s="102"/>
    </row>
    <row r="33" spans="1:19" s="54" customFormat="1" ht="114.75" x14ac:dyDescent="0.2">
      <c r="A33" s="116" t="s">
        <v>179</v>
      </c>
      <c r="B33" s="303"/>
      <c r="C33" s="101" t="s">
        <v>274</v>
      </c>
      <c r="D33" s="173" t="s">
        <v>401</v>
      </c>
      <c r="E33" s="84"/>
      <c r="F33" s="28">
        <v>14</v>
      </c>
      <c r="G33" s="28">
        <v>3</v>
      </c>
      <c r="H33" s="28" t="s">
        <v>383</v>
      </c>
      <c r="I33" s="84"/>
      <c r="J33" s="84"/>
      <c r="K33" s="28"/>
      <c r="L33" s="28" t="str">
        <f t="shared" si="0"/>
        <v/>
      </c>
      <c r="M33" s="28"/>
      <c r="N33" s="28" t="str">
        <f t="shared" si="0"/>
        <v/>
      </c>
      <c r="O33" s="122" t="s">
        <v>278</v>
      </c>
      <c r="P33" s="120" t="s">
        <v>279</v>
      </c>
      <c r="Q33" s="122" t="s">
        <v>280</v>
      </c>
      <c r="R33" s="99"/>
      <c r="S33" s="102"/>
    </row>
    <row r="34" spans="1:19" s="54" customFormat="1" ht="127.5" x14ac:dyDescent="0.2">
      <c r="A34" s="115" t="s">
        <v>18</v>
      </c>
      <c r="B34" s="304"/>
      <c r="C34" s="101" t="s">
        <v>145</v>
      </c>
      <c r="D34" s="173" t="s">
        <v>403</v>
      </c>
      <c r="E34" s="28"/>
      <c r="F34" s="28">
        <v>15</v>
      </c>
      <c r="G34" s="28">
        <v>3</v>
      </c>
      <c r="H34" s="28" t="s">
        <v>382</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2" t="s">
        <v>459</v>
      </c>
      <c r="C35" s="101" t="s">
        <v>78</v>
      </c>
      <c r="D35" s="174" t="s">
        <v>404</v>
      </c>
      <c r="E35" s="50"/>
      <c r="F35" s="28">
        <v>16</v>
      </c>
      <c r="G35" s="50">
        <v>3</v>
      </c>
      <c r="H35" s="50" t="s">
        <v>381</v>
      </c>
      <c r="I35" s="50"/>
      <c r="J35" s="50"/>
      <c r="K35" s="50"/>
      <c r="L35" s="28" t="str">
        <f t="shared" si="0"/>
        <v/>
      </c>
      <c r="M35" s="50"/>
      <c r="N35" s="28" t="str">
        <f t="shared" si="0"/>
        <v/>
      </c>
      <c r="O35" s="122" t="s">
        <v>68</v>
      </c>
      <c r="P35" s="120" t="s">
        <v>134</v>
      </c>
      <c r="Q35" s="122" t="s">
        <v>285</v>
      </c>
      <c r="R35" s="99" t="s">
        <v>87</v>
      </c>
      <c r="S35" s="108"/>
    </row>
    <row r="36" spans="1:19" s="54" customFormat="1" ht="87" customHeight="1" x14ac:dyDescent="0.2">
      <c r="A36" s="116" t="s">
        <v>179</v>
      </c>
      <c r="B36" s="303"/>
      <c r="C36" s="101" t="s">
        <v>203</v>
      </c>
      <c r="D36" s="173" t="s">
        <v>405</v>
      </c>
      <c r="E36" s="84"/>
      <c r="F36" s="28">
        <v>17</v>
      </c>
      <c r="G36" s="28">
        <v>3</v>
      </c>
      <c r="H36" s="28" t="s">
        <v>380</v>
      </c>
      <c r="I36" s="84"/>
      <c r="J36" s="84"/>
      <c r="K36" s="28"/>
      <c r="L36" s="28" t="str">
        <f t="shared" si="0"/>
        <v/>
      </c>
      <c r="M36" s="28"/>
      <c r="N36" s="28" t="str">
        <f t="shared" si="0"/>
        <v/>
      </c>
      <c r="O36" s="122" t="s">
        <v>204</v>
      </c>
      <c r="P36" s="120" t="s">
        <v>205</v>
      </c>
      <c r="Q36" s="122" t="s">
        <v>242</v>
      </c>
      <c r="R36" s="99" t="s">
        <v>87</v>
      </c>
      <c r="S36" s="102"/>
    </row>
    <row r="37" spans="1:19" s="54" customFormat="1" ht="63.75" x14ac:dyDescent="0.2">
      <c r="A37" s="116" t="s">
        <v>179</v>
      </c>
      <c r="B37" s="303"/>
      <c r="C37" s="101" t="s">
        <v>219</v>
      </c>
      <c r="D37" s="173" t="s">
        <v>406</v>
      </c>
      <c r="E37" s="84"/>
      <c r="F37" s="28">
        <v>18</v>
      </c>
      <c r="G37" s="28">
        <v>3</v>
      </c>
      <c r="H37" s="28" t="s">
        <v>379</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3"/>
      <c r="C38" s="101" t="s">
        <v>31</v>
      </c>
      <c r="D38" s="173" t="s">
        <v>407</v>
      </c>
      <c r="E38" s="84"/>
      <c r="F38" s="28">
        <v>19</v>
      </c>
      <c r="G38" s="28">
        <v>3</v>
      </c>
      <c r="H38" s="28" t="s">
        <v>378</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2" t="s">
        <v>459</v>
      </c>
      <c r="C39" s="101" t="s">
        <v>276</v>
      </c>
      <c r="D39" s="173" t="s">
        <v>408</v>
      </c>
      <c r="E39" s="84"/>
      <c r="F39" s="28">
        <v>20</v>
      </c>
      <c r="G39" s="28">
        <v>3</v>
      </c>
      <c r="H39" s="28" t="s">
        <v>377</v>
      </c>
      <c r="I39" s="84"/>
      <c r="J39" s="84"/>
      <c r="K39" s="28"/>
      <c r="L39" s="28" t="str">
        <f t="shared" si="0"/>
        <v/>
      </c>
      <c r="M39" s="28"/>
      <c r="N39" s="28" t="str">
        <f t="shared" si="0"/>
        <v/>
      </c>
      <c r="O39" s="122" t="s">
        <v>281</v>
      </c>
      <c r="P39" s="120" t="s">
        <v>282</v>
      </c>
      <c r="Q39" s="122" t="s">
        <v>283</v>
      </c>
      <c r="R39" s="99" t="s">
        <v>86</v>
      </c>
      <c r="S39" s="102"/>
    </row>
    <row r="40" spans="1:19" s="54" customFormat="1" ht="63.75" x14ac:dyDescent="0.2">
      <c r="A40" s="116" t="s">
        <v>179</v>
      </c>
      <c r="B40" s="303"/>
      <c r="C40" s="101" t="s">
        <v>219</v>
      </c>
      <c r="D40" s="173" t="s">
        <v>409</v>
      </c>
      <c r="E40" s="84"/>
      <c r="F40" s="28">
        <v>21</v>
      </c>
      <c r="G40" s="28">
        <v>3</v>
      </c>
      <c r="H40" s="28" t="s">
        <v>375</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4"/>
      <c r="C41" s="101" t="s">
        <v>229</v>
      </c>
      <c r="D41" s="173" t="s">
        <v>410</v>
      </c>
      <c r="E41" s="28"/>
      <c r="F41" s="28">
        <v>22</v>
      </c>
      <c r="G41" s="28">
        <v>3</v>
      </c>
      <c r="H41" s="28" t="s">
        <v>376</v>
      </c>
      <c r="I41" s="28"/>
      <c r="J41" s="28"/>
      <c r="K41" s="28"/>
      <c r="L41" s="28" t="str">
        <f t="shared" si="0"/>
        <v/>
      </c>
      <c r="M41" s="28"/>
      <c r="N41" s="28" t="str">
        <f t="shared" si="0"/>
        <v/>
      </c>
      <c r="O41" s="122" t="s">
        <v>230</v>
      </c>
      <c r="P41" s="120" t="s">
        <v>232</v>
      </c>
      <c r="Q41" s="122" t="s">
        <v>231</v>
      </c>
      <c r="R41" s="99" t="s">
        <v>87</v>
      </c>
      <c r="S41" s="102"/>
    </row>
    <row r="42" spans="1:19" s="54" customFormat="1" ht="76.5" customHeight="1" x14ac:dyDescent="0.2">
      <c r="A42" s="116" t="s">
        <v>179</v>
      </c>
      <c r="B42" s="302" t="s">
        <v>459</v>
      </c>
      <c r="C42" s="101" t="s">
        <v>203</v>
      </c>
      <c r="D42" s="120" t="s">
        <v>501</v>
      </c>
      <c r="E42" s="84"/>
      <c r="F42" s="28">
        <v>23</v>
      </c>
      <c r="G42" s="28">
        <v>4</v>
      </c>
      <c r="H42" s="28"/>
      <c r="I42" s="84"/>
      <c r="J42" s="84"/>
      <c r="K42" s="28"/>
      <c r="L42" s="28" t="str">
        <f t="shared" si="0"/>
        <v/>
      </c>
      <c r="M42" s="28"/>
      <c r="N42" s="28" t="str">
        <f t="shared" si="0"/>
        <v/>
      </c>
      <c r="O42" s="122" t="s">
        <v>204</v>
      </c>
      <c r="P42" s="120" t="s">
        <v>205</v>
      </c>
      <c r="Q42" s="122" t="s">
        <v>242</v>
      </c>
      <c r="R42" s="99" t="s">
        <v>87</v>
      </c>
      <c r="S42" s="102"/>
    </row>
    <row r="43" spans="1:19" s="43" customFormat="1" ht="178.5" x14ac:dyDescent="0.2">
      <c r="A43" s="116" t="s">
        <v>179</v>
      </c>
      <c r="B43" s="303"/>
      <c r="C43" s="101" t="s">
        <v>209</v>
      </c>
      <c r="D43" s="120" t="s">
        <v>500</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3"/>
      <c r="C44" s="101" t="s">
        <v>276</v>
      </c>
      <c r="D44" s="120" t="s">
        <v>502</v>
      </c>
      <c r="E44" s="84"/>
      <c r="F44" s="28">
        <v>25</v>
      </c>
      <c r="G44" s="28">
        <v>6</v>
      </c>
      <c r="H44" s="28"/>
      <c r="I44" s="84"/>
      <c r="J44" s="84"/>
      <c r="K44" s="28"/>
      <c r="L44" s="28" t="str">
        <f t="shared" si="0"/>
        <v/>
      </c>
      <c r="M44" s="28"/>
      <c r="N44" s="28" t="str">
        <f t="shared" si="0"/>
        <v/>
      </c>
      <c r="O44" s="122" t="s">
        <v>281</v>
      </c>
      <c r="P44" s="120" t="s">
        <v>282</v>
      </c>
      <c r="Q44" s="122" t="s">
        <v>283</v>
      </c>
      <c r="R44" s="99" t="s">
        <v>86</v>
      </c>
      <c r="S44" s="102"/>
    </row>
    <row r="45" spans="1:19" s="74" customFormat="1" x14ac:dyDescent="0.2">
      <c r="A45" s="101"/>
      <c r="B45" s="304"/>
      <c r="C45" s="101"/>
      <c r="D45" s="157" t="s">
        <v>481</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0" t="s">
        <v>479</v>
      </c>
      <c r="C46" s="137" t="s">
        <v>31</v>
      </c>
      <c r="D46" s="141" t="s">
        <v>503</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1"/>
      <c r="C47" s="137" t="s">
        <v>16</v>
      </c>
      <c r="D47" s="141" t="s">
        <v>497</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1"/>
      <c r="C48" s="137" t="s">
        <v>31</v>
      </c>
      <c r="D48" s="141" t="s">
        <v>496</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0" t="s">
        <v>459</v>
      </c>
      <c r="C49" s="137" t="s">
        <v>19</v>
      </c>
      <c r="D49" s="141" t="s">
        <v>435</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1"/>
      <c r="C50" s="137" t="s">
        <v>19</v>
      </c>
      <c r="D50" s="141" t="s">
        <v>434</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1"/>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1"/>
      <c r="C52" s="137" t="s">
        <v>144</v>
      </c>
      <c r="D52" s="138" t="s">
        <v>256</v>
      </c>
      <c r="E52" s="28"/>
      <c r="F52" s="28">
        <v>32</v>
      </c>
      <c r="G52" s="28"/>
      <c r="H52" s="28"/>
      <c r="I52" s="28"/>
      <c r="J52" s="28"/>
      <c r="K52" s="28"/>
      <c r="L52" s="28" t="str">
        <f t="shared" si="0"/>
        <v/>
      </c>
      <c r="M52" s="28"/>
      <c r="N52" s="28" t="str">
        <f t="shared" si="0"/>
        <v/>
      </c>
      <c r="O52" s="138" t="s">
        <v>257</v>
      </c>
      <c r="P52" s="141" t="s">
        <v>258</v>
      </c>
      <c r="Q52" s="138" t="s">
        <v>259</v>
      </c>
      <c r="R52" s="142" t="s">
        <v>87</v>
      </c>
      <c r="S52" s="143"/>
    </row>
    <row r="53" spans="1:19" s="43" customFormat="1" ht="102" x14ac:dyDescent="0.2">
      <c r="A53" s="116" t="s">
        <v>179</v>
      </c>
      <c r="B53" s="291"/>
      <c r="C53" s="137" t="s">
        <v>193</v>
      </c>
      <c r="D53" s="141" t="s">
        <v>436</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2"/>
      <c r="C54" s="137" t="s">
        <v>260</v>
      </c>
      <c r="D54" s="138" t="s">
        <v>261</v>
      </c>
      <c r="E54" s="28"/>
      <c r="F54" s="28">
        <v>34</v>
      </c>
      <c r="G54" s="28"/>
      <c r="H54" s="28"/>
      <c r="I54" s="28"/>
      <c r="J54" s="28"/>
      <c r="K54" s="28"/>
      <c r="L54" s="28" t="str">
        <f t="shared" si="0"/>
        <v/>
      </c>
      <c r="M54" s="28"/>
      <c r="N54" s="28" t="str">
        <f t="shared" si="0"/>
        <v/>
      </c>
      <c r="O54" s="138" t="s">
        <v>262</v>
      </c>
      <c r="P54" s="141" t="s">
        <v>263</v>
      </c>
      <c r="Q54" s="138" t="s">
        <v>264</v>
      </c>
      <c r="R54" s="142" t="s">
        <v>87</v>
      </c>
      <c r="S54" s="143"/>
    </row>
    <row r="55" spans="1:19" s="43" customFormat="1" ht="76.5" x14ac:dyDescent="0.2">
      <c r="A55" s="115" t="s">
        <v>18</v>
      </c>
      <c r="B55" s="290"/>
      <c r="C55" s="137" t="s">
        <v>156</v>
      </c>
      <c r="D55" s="138" t="s">
        <v>265</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1"/>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1"/>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0"/>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1"/>
      <c r="C59" s="137" t="s">
        <v>166</v>
      </c>
      <c r="D59" s="138" t="s">
        <v>266</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1"/>
      <c r="C60" s="137" t="s">
        <v>193</v>
      </c>
      <c r="D60" s="141" t="s">
        <v>437</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1"/>
      <c r="C61" s="137" t="s">
        <v>171</v>
      </c>
      <c r="D61" s="138" t="s">
        <v>267</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1"/>
      <c r="C62" s="137" t="s">
        <v>193</v>
      </c>
      <c r="D62" s="141" t="s">
        <v>438</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269</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270</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0" t="s">
        <v>459</v>
      </c>
      <c r="C68" s="137" t="s">
        <v>180</v>
      </c>
      <c r="D68" s="141" t="s">
        <v>498</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1"/>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1"/>
      <c r="C70" s="137" t="s">
        <v>203</v>
      </c>
      <c r="D70" s="141" t="s">
        <v>439</v>
      </c>
      <c r="E70" s="84"/>
      <c r="F70" s="28">
        <v>50</v>
      </c>
      <c r="G70" s="28">
        <v>15</v>
      </c>
      <c r="H70" s="28"/>
      <c r="I70" s="84"/>
      <c r="J70" s="84"/>
      <c r="K70" s="28"/>
      <c r="L70" s="28" t="str">
        <f t="shared" si="0"/>
        <v/>
      </c>
      <c r="M70" s="28"/>
      <c r="N70" s="28" t="str">
        <f t="shared" si="0"/>
        <v/>
      </c>
      <c r="O70" s="138" t="s">
        <v>204</v>
      </c>
      <c r="P70" s="141" t="s">
        <v>205</v>
      </c>
      <c r="Q70" s="138" t="s">
        <v>242</v>
      </c>
      <c r="R70" s="142" t="s">
        <v>87</v>
      </c>
      <c r="S70" s="143"/>
    </row>
    <row r="71" spans="1:19" s="43" customFormat="1" ht="102" x14ac:dyDescent="0.2">
      <c r="A71" s="116" t="s">
        <v>179</v>
      </c>
      <c r="B71" s="291"/>
      <c r="C71" s="137" t="s">
        <v>211</v>
      </c>
      <c r="D71" s="141" t="s">
        <v>440</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1"/>
      <c r="C72" s="137" t="s">
        <v>219</v>
      </c>
      <c r="D72" s="141" t="s">
        <v>441</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2"/>
      <c r="C73" s="137" t="s">
        <v>219</v>
      </c>
      <c r="D73" s="141" t="s">
        <v>442</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274</v>
      </c>
      <c r="D74" s="141" t="s">
        <v>443</v>
      </c>
      <c r="E74" s="84"/>
      <c r="F74" s="28">
        <v>54</v>
      </c>
      <c r="G74" s="28">
        <v>19</v>
      </c>
      <c r="H74" s="28"/>
      <c r="I74" s="84"/>
      <c r="J74" s="84"/>
      <c r="K74" s="28"/>
      <c r="L74" s="28" t="str">
        <f t="shared" si="0"/>
        <v/>
      </c>
      <c r="M74" s="28"/>
      <c r="N74" s="28" t="str">
        <f t="shared" si="0"/>
        <v/>
      </c>
      <c r="O74" s="138" t="s">
        <v>278</v>
      </c>
      <c r="P74" s="141" t="s">
        <v>279</v>
      </c>
      <c r="Q74" s="138" t="s">
        <v>280</v>
      </c>
      <c r="R74" s="142"/>
      <c r="S74" s="143"/>
    </row>
    <row r="75" spans="1:19" s="43" customFormat="1" ht="140.25" x14ac:dyDescent="0.2">
      <c r="A75" s="116"/>
      <c r="B75" s="290" t="s">
        <v>459</v>
      </c>
      <c r="C75" s="137"/>
      <c r="D75" s="141" t="s">
        <v>447</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1"/>
      <c r="C76" s="137" t="s">
        <v>276</v>
      </c>
      <c r="D76" s="141" t="s">
        <v>444</v>
      </c>
      <c r="E76" s="84"/>
      <c r="F76" s="28">
        <v>56</v>
      </c>
      <c r="G76" s="28">
        <v>20</v>
      </c>
      <c r="H76" s="28" t="s">
        <v>393</v>
      </c>
      <c r="I76" s="84"/>
      <c r="J76" s="84"/>
      <c r="K76" s="28"/>
      <c r="L76" s="28" t="str">
        <f t="shared" si="0"/>
        <v/>
      </c>
      <c r="M76" s="28"/>
      <c r="N76" s="28" t="str">
        <f t="shared" si="0"/>
        <v/>
      </c>
      <c r="O76" s="138" t="s">
        <v>281</v>
      </c>
      <c r="P76" s="141" t="s">
        <v>282</v>
      </c>
      <c r="Q76" s="138" t="s">
        <v>283</v>
      </c>
      <c r="R76" s="142" t="s">
        <v>86</v>
      </c>
      <c r="S76" s="143"/>
    </row>
    <row r="77" spans="1:19" s="43" customFormat="1" ht="76.5" x14ac:dyDescent="0.2">
      <c r="A77" s="116" t="s">
        <v>179</v>
      </c>
      <c r="B77" s="291"/>
      <c r="C77" s="137" t="s">
        <v>276</v>
      </c>
      <c r="D77" s="141" t="s">
        <v>445</v>
      </c>
      <c r="E77" s="84"/>
      <c r="F77" s="28">
        <v>57</v>
      </c>
      <c r="G77" s="28">
        <v>20</v>
      </c>
      <c r="H77" s="28" t="s">
        <v>392</v>
      </c>
      <c r="I77" s="84"/>
      <c r="J77" s="84"/>
      <c r="K77" s="28"/>
      <c r="L77" s="28" t="str">
        <f t="shared" si="0"/>
        <v/>
      </c>
      <c r="M77" s="28"/>
      <c r="N77" s="28" t="str">
        <f t="shared" si="0"/>
        <v/>
      </c>
      <c r="O77" s="138" t="s">
        <v>281</v>
      </c>
      <c r="P77" s="141" t="s">
        <v>282</v>
      </c>
      <c r="Q77" s="138" t="s">
        <v>283</v>
      </c>
      <c r="R77" s="142" t="s">
        <v>86</v>
      </c>
      <c r="S77" s="143"/>
    </row>
    <row r="78" spans="1:19" s="43" customFormat="1" ht="76.5" x14ac:dyDescent="0.2">
      <c r="A78" s="116" t="s">
        <v>179</v>
      </c>
      <c r="B78" s="291"/>
      <c r="C78" s="137" t="s">
        <v>276</v>
      </c>
      <c r="D78" s="141" t="s">
        <v>446</v>
      </c>
      <c r="E78" s="84"/>
      <c r="F78" s="28">
        <v>58</v>
      </c>
      <c r="G78" s="28">
        <v>20</v>
      </c>
      <c r="H78" s="28" t="s">
        <v>391</v>
      </c>
      <c r="I78" s="84"/>
      <c r="J78" s="84"/>
      <c r="K78" s="28"/>
      <c r="L78" s="28" t="str">
        <f t="shared" si="0"/>
        <v/>
      </c>
      <c r="M78" s="28"/>
      <c r="N78" s="28" t="str">
        <f t="shared" si="0"/>
        <v/>
      </c>
      <c r="O78" s="138" t="s">
        <v>281</v>
      </c>
      <c r="P78" s="141" t="s">
        <v>282</v>
      </c>
      <c r="Q78" s="138" t="s">
        <v>283</v>
      </c>
      <c r="R78" s="142" t="s">
        <v>86</v>
      </c>
      <c r="S78" s="143"/>
    </row>
    <row r="79" spans="1:19" s="74" customFormat="1" x14ac:dyDescent="0.2">
      <c r="A79" s="137"/>
      <c r="B79" s="137"/>
      <c r="C79" s="137"/>
      <c r="D79" s="156" t="s">
        <v>481</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88" t="s">
        <v>478</v>
      </c>
      <c r="C80" s="109" t="s">
        <v>32</v>
      </c>
      <c r="D80" s="123" t="s">
        <v>448</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89"/>
      <c r="C81" s="109" t="s">
        <v>32</v>
      </c>
      <c r="D81" s="124" t="s">
        <v>411</v>
      </c>
      <c r="E81" s="104"/>
      <c r="F81" s="28">
        <v>60</v>
      </c>
      <c r="G81" s="28">
        <v>21</v>
      </c>
      <c r="H81" s="28" t="s">
        <v>393</v>
      </c>
      <c r="I81" s="84"/>
      <c r="J81" s="84"/>
      <c r="K81" s="28"/>
      <c r="L81" s="28" t="str">
        <f t="shared" si="0"/>
        <v/>
      </c>
      <c r="M81" s="28"/>
      <c r="N81" s="28" t="str">
        <f t="shared" si="0"/>
        <v/>
      </c>
      <c r="O81" s="127" t="s">
        <v>76</v>
      </c>
      <c r="P81" s="121" t="s">
        <v>239</v>
      </c>
      <c r="Q81" s="127" t="s">
        <v>130</v>
      </c>
      <c r="R81" s="99" t="s">
        <v>86</v>
      </c>
      <c r="S81" s="110"/>
    </row>
    <row r="82" spans="1:19" s="43" customFormat="1" ht="102" x14ac:dyDescent="0.2">
      <c r="A82" s="115" t="s">
        <v>18</v>
      </c>
      <c r="B82" s="289"/>
      <c r="C82" s="109" t="s">
        <v>32</v>
      </c>
      <c r="D82" s="124" t="s">
        <v>412</v>
      </c>
      <c r="E82" s="104"/>
      <c r="F82" s="28">
        <v>61</v>
      </c>
      <c r="G82" s="28">
        <v>21</v>
      </c>
      <c r="H82" s="28" t="s">
        <v>392</v>
      </c>
      <c r="I82" s="84"/>
      <c r="J82" s="84"/>
      <c r="K82" s="28"/>
      <c r="L82" s="28" t="str">
        <f t="shared" si="0"/>
        <v/>
      </c>
      <c r="M82" s="28"/>
      <c r="N82" s="28" t="str">
        <f t="shared" si="0"/>
        <v/>
      </c>
      <c r="O82" s="127" t="s">
        <v>76</v>
      </c>
      <c r="P82" s="121" t="s">
        <v>239</v>
      </c>
      <c r="Q82" s="127" t="s">
        <v>130</v>
      </c>
      <c r="R82" s="99" t="s">
        <v>86</v>
      </c>
      <c r="S82" s="110"/>
    </row>
    <row r="83" spans="1:19" s="43" customFormat="1" ht="102" x14ac:dyDescent="0.2">
      <c r="A83" s="115" t="s">
        <v>18</v>
      </c>
      <c r="B83" s="289"/>
      <c r="C83" s="109" t="s">
        <v>32</v>
      </c>
      <c r="D83" s="124" t="s">
        <v>413</v>
      </c>
      <c r="E83" s="104"/>
      <c r="F83" s="28">
        <v>62</v>
      </c>
      <c r="G83" s="28">
        <v>21</v>
      </c>
      <c r="H83" s="28" t="s">
        <v>391</v>
      </c>
      <c r="I83" s="84"/>
      <c r="J83" s="84"/>
      <c r="K83" s="28"/>
      <c r="L83" s="28" t="str">
        <f t="shared" si="0"/>
        <v/>
      </c>
      <c r="M83" s="28"/>
      <c r="N83" s="28" t="str">
        <f t="shared" si="0"/>
        <v/>
      </c>
      <c r="O83" s="127" t="s">
        <v>76</v>
      </c>
      <c r="P83" s="121" t="s">
        <v>239</v>
      </c>
      <c r="Q83" s="127" t="s">
        <v>130</v>
      </c>
      <c r="R83" s="99" t="s">
        <v>86</v>
      </c>
      <c r="S83" s="110"/>
    </row>
    <row r="84" spans="1:19" s="43" customFormat="1" ht="102" x14ac:dyDescent="0.2">
      <c r="A84" s="115" t="s">
        <v>18</v>
      </c>
      <c r="B84" s="288"/>
      <c r="C84" s="109" t="s">
        <v>32</v>
      </c>
      <c r="D84" s="125" t="s">
        <v>414</v>
      </c>
      <c r="E84" s="104"/>
      <c r="F84" s="28">
        <v>63</v>
      </c>
      <c r="G84" s="28">
        <v>21</v>
      </c>
      <c r="H84" s="28" t="s">
        <v>390</v>
      </c>
      <c r="I84" s="84"/>
      <c r="J84" s="84"/>
      <c r="K84" s="28"/>
      <c r="L84" s="28" t="str">
        <f t="shared" si="0"/>
        <v/>
      </c>
      <c r="M84" s="28"/>
      <c r="N84" s="28" t="str">
        <f t="shared" si="0"/>
        <v/>
      </c>
      <c r="O84" s="127" t="s">
        <v>76</v>
      </c>
      <c r="P84" s="121" t="s">
        <v>239</v>
      </c>
      <c r="Q84" s="127" t="s">
        <v>130</v>
      </c>
      <c r="R84" s="99" t="s">
        <v>86</v>
      </c>
      <c r="S84" s="110"/>
    </row>
    <row r="85" spans="1:19" s="43" customFormat="1" ht="102" x14ac:dyDescent="0.2">
      <c r="A85" s="115" t="s">
        <v>18</v>
      </c>
      <c r="B85" s="289"/>
      <c r="C85" s="109" t="s">
        <v>32</v>
      </c>
      <c r="D85" s="124" t="s">
        <v>415</v>
      </c>
      <c r="E85" s="104"/>
      <c r="F85" s="28">
        <v>64</v>
      </c>
      <c r="G85" s="28">
        <v>21</v>
      </c>
      <c r="H85" s="28" t="s">
        <v>389</v>
      </c>
      <c r="I85" s="84"/>
      <c r="J85" s="84"/>
      <c r="K85" s="28"/>
      <c r="L85" s="28" t="str">
        <f t="shared" si="0"/>
        <v/>
      </c>
      <c r="M85" s="28"/>
      <c r="N85" s="28" t="str">
        <f t="shared" si="0"/>
        <v/>
      </c>
      <c r="O85" s="127" t="s">
        <v>76</v>
      </c>
      <c r="P85" s="121" t="s">
        <v>239</v>
      </c>
      <c r="Q85" s="127" t="s">
        <v>130</v>
      </c>
      <c r="R85" s="99" t="s">
        <v>86</v>
      </c>
      <c r="S85" s="110"/>
    </row>
    <row r="86" spans="1:19" s="43" customFormat="1" ht="102" x14ac:dyDescent="0.2">
      <c r="A86" s="115" t="s">
        <v>18</v>
      </c>
      <c r="B86" s="289"/>
      <c r="C86" s="109" t="s">
        <v>32</v>
      </c>
      <c r="D86" s="124" t="s">
        <v>416</v>
      </c>
      <c r="E86" s="104"/>
      <c r="F86" s="28">
        <v>65</v>
      </c>
      <c r="G86" s="28">
        <v>21</v>
      </c>
      <c r="H86" s="28" t="s">
        <v>388</v>
      </c>
      <c r="I86" s="84"/>
      <c r="J86" s="84"/>
      <c r="K86" s="28"/>
      <c r="L86" s="28" t="str">
        <f t="shared" ref="L86:N109" si="1">IF(K86="NM",0,IF(K86="PM",1,IF(K86="FM",2,"")))</f>
        <v/>
      </c>
      <c r="M86" s="28"/>
      <c r="N86" s="28" t="str">
        <f t="shared" si="1"/>
        <v/>
      </c>
      <c r="O86" s="127" t="s">
        <v>76</v>
      </c>
      <c r="P86" s="121" t="s">
        <v>239</v>
      </c>
      <c r="Q86" s="127" t="s">
        <v>130</v>
      </c>
      <c r="R86" s="99" t="s">
        <v>86</v>
      </c>
      <c r="S86" s="110"/>
    </row>
    <row r="87" spans="1:19" s="43" customFormat="1" ht="102" x14ac:dyDescent="0.2">
      <c r="A87" s="115" t="s">
        <v>18</v>
      </c>
      <c r="B87" s="289"/>
      <c r="C87" s="109" t="s">
        <v>32</v>
      </c>
      <c r="D87" s="124" t="s">
        <v>417</v>
      </c>
      <c r="E87" s="104"/>
      <c r="F87" s="28">
        <v>66</v>
      </c>
      <c r="G87" s="28">
        <v>21</v>
      </c>
      <c r="H87" s="28" t="s">
        <v>387</v>
      </c>
      <c r="I87" s="84"/>
      <c r="J87" s="84"/>
      <c r="K87" s="28"/>
      <c r="L87" s="28" t="str">
        <f t="shared" si="1"/>
        <v/>
      </c>
      <c r="M87" s="28"/>
      <c r="N87" s="28" t="str">
        <f t="shared" si="1"/>
        <v/>
      </c>
      <c r="O87" s="127" t="s">
        <v>76</v>
      </c>
      <c r="P87" s="121" t="s">
        <v>239</v>
      </c>
      <c r="Q87" s="127" t="s">
        <v>130</v>
      </c>
      <c r="R87" s="99" t="s">
        <v>86</v>
      </c>
      <c r="S87" s="110"/>
    </row>
    <row r="88" spans="1:19" s="43" customFormat="1" ht="102" customHeight="1" x14ac:dyDescent="0.2">
      <c r="A88" s="115" t="s">
        <v>18</v>
      </c>
      <c r="B88" s="288" t="s">
        <v>460</v>
      </c>
      <c r="C88" s="109" t="s">
        <v>32</v>
      </c>
      <c r="D88" s="125" t="s">
        <v>418</v>
      </c>
      <c r="E88" s="104"/>
      <c r="F88" s="28">
        <v>67</v>
      </c>
      <c r="G88" s="28">
        <v>21</v>
      </c>
      <c r="H88" s="28" t="s">
        <v>386</v>
      </c>
      <c r="I88" s="84"/>
      <c r="J88" s="84"/>
      <c r="K88" s="28"/>
      <c r="L88" s="28" t="str">
        <f t="shared" si="1"/>
        <v/>
      </c>
      <c r="M88" s="28"/>
      <c r="N88" s="28" t="str">
        <f t="shared" si="1"/>
        <v/>
      </c>
      <c r="O88" s="127" t="s">
        <v>76</v>
      </c>
      <c r="P88" s="121" t="s">
        <v>239</v>
      </c>
      <c r="Q88" s="127" t="s">
        <v>130</v>
      </c>
      <c r="R88" s="99" t="s">
        <v>86</v>
      </c>
      <c r="S88" s="110"/>
    </row>
    <row r="89" spans="1:19" s="43" customFormat="1" ht="102" x14ac:dyDescent="0.2">
      <c r="A89" s="115" t="s">
        <v>18</v>
      </c>
      <c r="B89" s="289"/>
      <c r="C89" s="109" t="s">
        <v>32</v>
      </c>
      <c r="D89" s="124" t="s">
        <v>419</v>
      </c>
      <c r="E89" s="104"/>
      <c r="F89" s="28">
        <v>68</v>
      </c>
      <c r="G89" s="28">
        <v>21</v>
      </c>
      <c r="H89" s="28" t="s">
        <v>385</v>
      </c>
      <c r="I89" s="84"/>
      <c r="J89" s="84"/>
      <c r="K89" s="28"/>
      <c r="L89" s="28" t="str">
        <f t="shared" si="1"/>
        <v/>
      </c>
      <c r="M89" s="28"/>
      <c r="N89" s="28" t="str">
        <f t="shared" si="1"/>
        <v/>
      </c>
      <c r="O89" s="127" t="s">
        <v>76</v>
      </c>
      <c r="P89" s="121" t="s">
        <v>239</v>
      </c>
      <c r="Q89" s="127" t="s">
        <v>130</v>
      </c>
      <c r="R89" s="99" t="s">
        <v>86</v>
      </c>
      <c r="S89" s="110"/>
    </row>
    <row r="90" spans="1:19" s="43" customFormat="1" ht="102" x14ac:dyDescent="0.2">
      <c r="A90" s="115" t="s">
        <v>18</v>
      </c>
      <c r="B90" s="289"/>
      <c r="C90" s="109" t="s">
        <v>32</v>
      </c>
      <c r="D90" s="125" t="s">
        <v>420</v>
      </c>
      <c r="E90" s="104"/>
      <c r="F90" s="28">
        <v>69</v>
      </c>
      <c r="G90" s="28">
        <v>21</v>
      </c>
      <c r="H90" s="28" t="s">
        <v>384</v>
      </c>
      <c r="I90" s="84"/>
      <c r="J90" s="84"/>
      <c r="K90" s="28"/>
      <c r="L90" s="28" t="str">
        <f t="shared" si="1"/>
        <v/>
      </c>
      <c r="M90" s="28"/>
      <c r="N90" s="28" t="str">
        <f t="shared" si="1"/>
        <v/>
      </c>
      <c r="O90" s="127" t="s">
        <v>76</v>
      </c>
      <c r="P90" s="121" t="s">
        <v>239</v>
      </c>
      <c r="Q90" s="127" t="s">
        <v>130</v>
      </c>
      <c r="R90" s="99" t="s">
        <v>86</v>
      </c>
      <c r="S90" s="110"/>
    </row>
    <row r="91" spans="1:19" s="43" customFormat="1" ht="102" x14ac:dyDescent="0.2">
      <c r="A91" s="115" t="s">
        <v>18</v>
      </c>
      <c r="B91" s="289"/>
      <c r="C91" s="109" t="s">
        <v>32</v>
      </c>
      <c r="D91" s="124" t="s">
        <v>421</v>
      </c>
      <c r="E91" s="104"/>
      <c r="F91" s="28">
        <v>70</v>
      </c>
      <c r="G91" s="28">
        <v>21</v>
      </c>
      <c r="H91" s="28" t="s">
        <v>383</v>
      </c>
      <c r="I91" s="84"/>
      <c r="J91" s="84"/>
      <c r="K91" s="28"/>
      <c r="L91" s="28" t="str">
        <f t="shared" si="1"/>
        <v/>
      </c>
      <c r="M91" s="28"/>
      <c r="N91" s="28" t="str">
        <f t="shared" si="1"/>
        <v/>
      </c>
      <c r="O91" s="127" t="s">
        <v>76</v>
      </c>
      <c r="P91" s="121" t="s">
        <v>239</v>
      </c>
      <c r="Q91" s="127" t="s">
        <v>130</v>
      </c>
      <c r="R91" s="99" t="s">
        <v>86</v>
      </c>
      <c r="S91" s="110"/>
    </row>
    <row r="92" spans="1:19" s="43" customFormat="1" ht="76.5" x14ac:dyDescent="0.2">
      <c r="A92" s="116" t="s">
        <v>179</v>
      </c>
      <c r="B92" s="288"/>
      <c r="C92" s="109" t="s">
        <v>182</v>
      </c>
      <c r="D92" s="136" t="s">
        <v>233</v>
      </c>
      <c r="E92" s="105"/>
      <c r="F92" s="28">
        <v>71</v>
      </c>
      <c r="G92" s="28"/>
      <c r="H92" s="28"/>
      <c r="I92" s="28"/>
      <c r="J92" s="28"/>
      <c r="K92" s="28"/>
      <c r="L92" s="28" t="str">
        <f t="shared" si="1"/>
        <v/>
      </c>
      <c r="M92" s="28"/>
      <c r="N92" s="28" t="str">
        <f t="shared" si="1"/>
        <v/>
      </c>
      <c r="O92" s="127" t="s">
        <v>234</v>
      </c>
      <c r="P92" s="121" t="s">
        <v>235</v>
      </c>
      <c r="Q92" s="127" t="s">
        <v>236</v>
      </c>
      <c r="R92" s="99" t="s">
        <v>89</v>
      </c>
      <c r="S92" s="110"/>
    </row>
    <row r="93" spans="1:19" s="43" customFormat="1" ht="102" x14ac:dyDescent="0.2">
      <c r="A93" s="115" t="s">
        <v>18</v>
      </c>
      <c r="B93" s="289"/>
      <c r="C93" s="109" t="s">
        <v>32</v>
      </c>
      <c r="D93" s="126" t="s">
        <v>422</v>
      </c>
      <c r="E93" s="84"/>
      <c r="F93" s="28">
        <v>72</v>
      </c>
      <c r="G93" s="28">
        <v>21</v>
      </c>
      <c r="H93" s="28" t="s">
        <v>382</v>
      </c>
      <c r="I93" s="84"/>
      <c r="J93" s="84"/>
      <c r="K93" s="28"/>
      <c r="L93" s="28" t="str">
        <f t="shared" si="1"/>
        <v/>
      </c>
      <c r="M93" s="28"/>
      <c r="N93" s="28" t="str">
        <f t="shared" si="1"/>
        <v/>
      </c>
      <c r="O93" s="127" t="s">
        <v>76</v>
      </c>
      <c r="P93" s="121" t="s">
        <v>239</v>
      </c>
      <c r="Q93" s="127" t="s">
        <v>130</v>
      </c>
      <c r="R93" s="99" t="s">
        <v>86</v>
      </c>
      <c r="S93" s="110"/>
    </row>
    <row r="94" spans="1:19" s="43" customFormat="1" ht="51" x14ac:dyDescent="0.2">
      <c r="A94" s="115"/>
      <c r="B94" s="289"/>
      <c r="C94" s="109" t="s">
        <v>32</v>
      </c>
      <c r="D94" s="126" t="s">
        <v>449</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89"/>
      <c r="C95" s="109" t="s">
        <v>32</v>
      </c>
      <c r="D95" s="127" t="s">
        <v>423</v>
      </c>
      <c r="E95" s="84"/>
      <c r="F95" s="28">
        <v>74</v>
      </c>
      <c r="G95" s="28">
        <v>22</v>
      </c>
      <c r="H95" s="28" t="s">
        <v>393</v>
      </c>
      <c r="I95" s="84"/>
      <c r="J95" s="84"/>
      <c r="K95" s="28"/>
      <c r="L95" s="28" t="str">
        <f t="shared" si="1"/>
        <v/>
      </c>
      <c r="M95" s="28"/>
      <c r="N95" s="28" t="str">
        <f t="shared" si="1"/>
        <v/>
      </c>
      <c r="O95" s="127" t="s">
        <v>76</v>
      </c>
      <c r="P95" s="121" t="s">
        <v>239</v>
      </c>
      <c r="Q95" s="127" t="s">
        <v>130</v>
      </c>
      <c r="R95" s="99" t="s">
        <v>86</v>
      </c>
      <c r="S95" s="110"/>
    </row>
    <row r="96" spans="1:19" s="43" customFormat="1" ht="102" x14ac:dyDescent="0.2">
      <c r="A96" s="115" t="s">
        <v>18</v>
      </c>
      <c r="B96" s="146"/>
      <c r="C96" s="109" t="s">
        <v>32</v>
      </c>
      <c r="D96" s="127" t="s">
        <v>424</v>
      </c>
      <c r="E96" s="84"/>
      <c r="F96" s="28">
        <v>75</v>
      </c>
      <c r="G96" s="28">
        <v>22</v>
      </c>
      <c r="H96" s="28" t="s">
        <v>392</v>
      </c>
      <c r="I96" s="84"/>
      <c r="J96" s="84"/>
      <c r="K96" s="28"/>
      <c r="L96" s="28" t="str">
        <f t="shared" si="1"/>
        <v/>
      </c>
      <c r="M96" s="28"/>
      <c r="N96" s="28" t="str">
        <f t="shared" si="1"/>
        <v/>
      </c>
      <c r="O96" s="127" t="s">
        <v>76</v>
      </c>
      <c r="P96" s="121" t="s">
        <v>239</v>
      </c>
      <c r="Q96" s="127" t="s">
        <v>130</v>
      </c>
      <c r="R96" s="99" t="s">
        <v>86</v>
      </c>
      <c r="S96" s="110"/>
    </row>
    <row r="97" spans="1:19" s="43" customFormat="1" ht="191.25" x14ac:dyDescent="0.2">
      <c r="A97" s="115" t="s">
        <v>18</v>
      </c>
      <c r="B97" s="288" t="s">
        <v>460</v>
      </c>
      <c r="C97" s="109" t="s">
        <v>32</v>
      </c>
      <c r="D97" s="121" t="s">
        <v>450</v>
      </c>
      <c r="E97" s="84"/>
      <c r="F97" s="28">
        <v>76</v>
      </c>
      <c r="G97" s="28">
        <v>23</v>
      </c>
      <c r="H97" s="28"/>
      <c r="I97" s="84"/>
      <c r="J97" s="84"/>
      <c r="K97" s="28"/>
      <c r="L97" s="28" t="str">
        <f t="shared" si="1"/>
        <v/>
      </c>
      <c r="M97" s="28"/>
      <c r="N97" s="28" t="str">
        <f t="shared" si="1"/>
        <v/>
      </c>
      <c r="O97" s="127" t="s">
        <v>76</v>
      </c>
      <c r="P97" s="121" t="s">
        <v>239</v>
      </c>
      <c r="Q97" s="127" t="s">
        <v>130</v>
      </c>
      <c r="R97" s="99" t="s">
        <v>86</v>
      </c>
      <c r="S97" s="110"/>
    </row>
    <row r="98" spans="1:19" s="43" customFormat="1" ht="191.25" x14ac:dyDescent="0.2">
      <c r="A98" s="115" t="s">
        <v>18</v>
      </c>
      <c r="B98" s="289"/>
      <c r="C98" s="109" t="s">
        <v>32</v>
      </c>
      <c r="D98" s="127" t="s">
        <v>451</v>
      </c>
      <c r="E98" s="84"/>
      <c r="F98" s="28">
        <v>77</v>
      </c>
      <c r="G98" s="28">
        <v>24</v>
      </c>
      <c r="H98" s="28"/>
      <c r="I98" s="84"/>
      <c r="J98" s="84"/>
      <c r="K98" s="28"/>
      <c r="L98" s="28" t="str">
        <f t="shared" si="1"/>
        <v/>
      </c>
      <c r="M98" s="28"/>
      <c r="N98" s="28" t="str">
        <f t="shared" si="1"/>
        <v/>
      </c>
      <c r="O98" s="127" t="s">
        <v>76</v>
      </c>
      <c r="P98" s="121" t="s">
        <v>239</v>
      </c>
      <c r="Q98" s="127" t="s">
        <v>130</v>
      </c>
      <c r="R98" s="99" t="s">
        <v>86</v>
      </c>
      <c r="S98" s="110"/>
    </row>
    <row r="99" spans="1:19" s="43" customFormat="1" ht="124.5" customHeight="1" x14ac:dyDescent="0.2">
      <c r="A99" s="116" t="s">
        <v>179</v>
      </c>
      <c r="B99" s="289"/>
      <c r="C99" s="109" t="s">
        <v>194</v>
      </c>
      <c r="D99" s="121" t="s">
        <v>452</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89"/>
      <c r="C100" s="109" t="s">
        <v>203</v>
      </c>
      <c r="D100" s="127" t="s">
        <v>453</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88"/>
      <c r="C101" s="109" t="s">
        <v>203</v>
      </c>
      <c r="D101" s="121" t="s">
        <v>425</v>
      </c>
      <c r="E101" s="84"/>
      <c r="F101" s="28">
        <v>80</v>
      </c>
      <c r="G101" s="28">
        <v>26</v>
      </c>
      <c r="H101" s="28" t="s">
        <v>393</v>
      </c>
      <c r="I101" s="84"/>
      <c r="J101" s="84"/>
      <c r="K101" s="28"/>
      <c r="L101" s="28" t="str">
        <f t="shared" si="1"/>
        <v/>
      </c>
      <c r="M101" s="28"/>
      <c r="N101" s="28" t="str">
        <f t="shared" si="1"/>
        <v/>
      </c>
      <c r="O101" s="127" t="s">
        <v>204</v>
      </c>
      <c r="P101" s="121" t="s">
        <v>205</v>
      </c>
      <c r="Q101" s="127" t="s">
        <v>242</v>
      </c>
      <c r="R101" s="99" t="s">
        <v>87</v>
      </c>
      <c r="S101" s="110"/>
    </row>
    <row r="102" spans="1:19" s="43" customFormat="1" ht="89.25" x14ac:dyDescent="0.2">
      <c r="A102" s="116" t="s">
        <v>179</v>
      </c>
      <c r="B102" s="289"/>
      <c r="C102" s="109" t="s">
        <v>203</v>
      </c>
      <c r="D102" s="127" t="s">
        <v>426</v>
      </c>
      <c r="E102" s="84"/>
      <c r="F102" s="28">
        <v>81</v>
      </c>
      <c r="G102" s="28">
        <v>26</v>
      </c>
      <c r="H102" s="28" t="s">
        <v>392</v>
      </c>
      <c r="I102" s="84"/>
      <c r="J102" s="84"/>
      <c r="K102" s="28"/>
      <c r="L102" s="28" t="str">
        <f t="shared" si="1"/>
        <v/>
      </c>
      <c r="M102" s="28"/>
      <c r="N102" s="28" t="str">
        <f t="shared" si="1"/>
        <v/>
      </c>
      <c r="O102" s="127" t="s">
        <v>204</v>
      </c>
      <c r="P102" s="121" t="s">
        <v>205</v>
      </c>
      <c r="Q102" s="127" t="s">
        <v>242</v>
      </c>
      <c r="R102" s="99" t="s">
        <v>87</v>
      </c>
      <c r="S102" s="110"/>
    </row>
    <row r="103" spans="1:19" s="43" customFormat="1" ht="89.25" x14ac:dyDescent="0.2">
      <c r="A103" s="116" t="s">
        <v>179</v>
      </c>
      <c r="B103" s="289"/>
      <c r="C103" s="109" t="s">
        <v>203</v>
      </c>
      <c r="D103" s="127" t="s">
        <v>427</v>
      </c>
      <c r="E103" s="84"/>
      <c r="F103" s="28">
        <v>82</v>
      </c>
      <c r="G103" s="28">
        <v>26</v>
      </c>
      <c r="H103" s="28" t="s">
        <v>391</v>
      </c>
      <c r="I103" s="84"/>
      <c r="J103" s="84"/>
      <c r="K103" s="28"/>
      <c r="L103" s="28" t="str">
        <f t="shared" si="1"/>
        <v/>
      </c>
      <c r="M103" s="28"/>
      <c r="N103" s="28" t="str">
        <f t="shared" si="1"/>
        <v/>
      </c>
      <c r="O103" s="127" t="s">
        <v>204</v>
      </c>
      <c r="P103" s="121" t="s">
        <v>205</v>
      </c>
      <c r="Q103" s="127" t="s">
        <v>242</v>
      </c>
      <c r="R103" s="99" t="s">
        <v>87</v>
      </c>
      <c r="S103" s="110"/>
    </row>
    <row r="104" spans="1:19" s="43" customFormat="1" ht="89.25" x14ac:dyDescent="0.2">
      <c r="A104" s="116" t="s">
        <v>179</v>
      </c>
      <c r="B104" s="289"/>
      <c r="C104" s="109" t="s">
        <v>203</v>
      </c>
      <c r="D104" s="121" t="s">
        <v>428</v>
      </c>
      <c r="E104" s="84"/>
      <c r="F104" s="28">
        <v>83</v>
      </c>
      <c r="G104" s="28">
        <v>26</v>
      </c>
      <c r="H104" s="28" t="s">
        <v>390</v>
      </c>
      <c r="I104" s="84"/>
      <c r="J104" s="84"/>
      <c r="K104" s="28"/>
      <c r="L104" s="28" t="str">
        <f t="shared" si="1"/>
        <v/>
      </c>
      <c r="M104" s="28"/>
      <c r="N104" s="28" t="str">
        <f t="shared" si="1"/>
        <v/>
      </c>
      <c r="O104" s="127" t="s">
        <v>204</v>
      </c>
      <c r="P104" s="121" t="s">
        <v>205</v>
      </c>
      <c r="Q104" s="127" t="s">
        <v>242</v>
      </c>
      <c r="R104" s="99" t="s">
        <v>87</v>
      </c>
      <c r="S104" s="110"/>
    </row>
    <row r="105" spans="1:19" s="43" customFormat="1" ht="102" customHeight="1" x14ac:dyDescent="0.2">
      <c r="A105" s="116" t="s">
        <v>179</v>
      </c>
      <c r="B105" s="288" t="s">
        <v>432</v>
      </c>
      <c r="C105" s="109" t="s">
        <v>203</v>
      </c>
      <c r="D105" s="127" t="s">
        <v>429</v>
      </c>
      <c r="E105" s="84"/>
      <c r="F105" s="28">
        <v>84</v>
      </c>
      <c r="G105" s="28">
        <v>26</v>
      </c>
      <c r="H105" s="28" t="s">
        <v>389</v>
      </c>
      <c r="I105" s="84"/>
      <c r="J105" s="84"/>
      <c r="K105" s="28"/>
      <c r="L105" s="28" t="str">
        <f t="shared" si="1"/>
        <v/>
      </c>
      <c r="M105" s="28"/>
      <c r="N105" s="28" t="str">
        <f t="shared" si="1"/>
        <v/>
      </c>
      <c r="O105" s="127" t="s">
        <v>204</v>
      </c>
      <c r="P105" s="121" t="s">
        <v>205</v>
      </c>
      <c r="Q105" s="127" t="s">
        <v>242</v>
      </c>
      <c r="R105" s="99" t="s">
        <v>87</v>
      </c>
      <c r="S105" s="110"/>
    </row>
    <row r="106" spans="1:19" s="43" customFormat="1" ht="127.5" x14ac:dyDescent="0.2">
      <c r="A106" s="116" t="s">
        <v>179</v>
      </c>
      <c r="B106" s="289"/>
      <c r="C106" s="109" t="s">
        <v>203</v>
      </c>
      <c r="D106" s="127" t="s">
        <v>430</v>
      </c>
      <c r="E106" s="84"/>
      <c r="F106" s="28">
        <v>85</v>
      </c>
      <c r="G106" s="28">
        <v>26</v>
      </c>
      <c r="H106" s="28" t="s">
        <v>388</v>
      </c>
      <c r="I106" s="84"/>
      <c r="J106" s="84"/>
      <c r="K106" s="28"/>
      <c r="L106" s="28" t="str">
        <f t="shared" si="1"/>
        <v/>
      </c>
      <c r="M106" s="28"/>
      <c r="N106" s="28" t="str">
        <f t="shared" si="1"/>
        <v/>
      </c>
      <c r="O106" s="127" t="s">
        <v>204</v>
      </c>
      <c r="P106" s="121" t="s">
        <v>205</v>
      </c>
      <c r="Q106" s="127" t="s">
        <v>242</v>
      </c>
      <c r="R106" s="99" t="s">
        <v>87</v>
      </c>
      <c r="S106" s="110"/>
    </row>
    <row r="107" spans="1:19" s="43" customFormat="1" ht="114.75" x14ac:dyDescent="0.2">
      <c r="A107" s="116" t="s">
        <v>179</v>
      </c>
      <c r="B107" s="289"/>
      <c r="C107" s="109" t="s">
        <v>203</v>
      </c>
      <c r="D107" s="127" t="s">
        <v>431</v>
      </c>
      <c r="E107" s="84"/>
      <c r="F107" s="28">
        <v>86</v>
      </c>
      <c r="G107" s="28">
        <v>26</v>
      </c>
      <c r="H107" s="28" t="s">
        <v>387</v>
      </c>
      <c r="I107" s="84"/>
      <c r="J107" s="84"/>
      <c r="K107" s="28"/>
      <c r="L107" s="28" t="str">
        <f t="shared" si="1"/>
        <v/>
      </c>
      <c r="M107" s="28"/>
      <c r="N107" s="28" t="str">
        <f t="shared" si="1"/>
        <v/>
      </c>
      <c r="O107" s="127" t="s">
        <v>204</v>
      </c>
      <c r="P107" s="121" t="s">
        <v>205</v>
      </c>
      <c r="Q107" s="127" t="s">
        <v>242</v>
      </c>
      <c r="R107" s="99" t="s">
        <v>87</v>
      </c>
      <c r="S107" s="110"/>
    </row>
    <row r="108" spans="1:19" s="43" customFormat="1" ht="127.5" x14ac:dyDescent="0.2">
      <c r="A108" s="116" t="s">
        <v>179</v>
      </c>
      <c r="B108" s="289"/>
      <c r="C108" s="109" t="s">
        <v>181</v>
      </c>
      <c r="D108" s="121" t="s">
        <v>454</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276</v>
      </c>
      <c r="D109" s="165" t="s">
        <v>455</v>
      </c>
      <c r="E109" s="92"/>
      <c r="F109" s="28">
        <v>88</v>
      </c>
      <c r="G109" s="93">
        <v>28</v>
      </c>
      <c r="H109" s="93"/>
      <c r="I109" s="93"/>
      <c r="J109" s="93"/>
      <c r="K109" s="93"/>
      <c r="L109" s="28" t="str">
        <f t="shared" si="1"/>
        <v/>
      </c>
      <c r="M109" s="93"/>
      <c r="N109" s="28" t="str">
        <f t="shared" si="1"/>
        <v/>
      </c>
      <c r="O109" s="128" t="s">
        <v>281</v>
      </c>
      <c r="P109" s="121" t="s">
        <v>282</v>
      </c>
      <c r="Q109" s="128" t="s">
        <v>283</v>
      </c>
      <c r="R109" s="100" t="s">
        <v>86</v>
      </c>
      <c r="S109" s="112"/>
    </row>
    <row r="110" spans="1:19" s="74" customFormat="1" x14ac:dyDescent="0.2">
      <c r="A110" s="109"/>
      <c r="B110" s="109"/>
      <c r="C110" s="109"/>
      <c r="D110" s="155" t="s">
        <v>481</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482</v>
      </c>
      <c r="E112" s="161"/>
      <c r="F112" s="162" t="s">
        <v>487</v>
      </c>
      <c r="G112" s="24"/>
      <c r="H112" s="24"/>
      <c r="I112" s="24"/>
      <c r="J112" s="24"/>
      <c r="K112" s="162" t="s">
        <v>488</v>
      </c>
      <c r="L112" s="162" t="s">
        <v>489</v>
      </c>
      <c r="M112" s="162" t="s">
        <v>488</v>
      </c>
      <c r="N112" s="162" t="s">
        <v>489</v>
      </c>
    </row>
    <row r="113" spans="1:21" x14ac:dyDescent="0.2">
      <c r="D113" s="159" t="s">
        <v>483</v>
      </c>
      <c r="E113" s="96"/>
      <c r="F113" s="24">
        <f>F21</f>
        <v>3</v>
      </c>
      <c r="G113" s="24"/>
      <c r="H113" s="24"/>
      <c r="I113" s="96"/>
      <c r="J113" s="96"/>
      <c r="K113" s="160" t="str">
        <f>K21</f>
        <v>PASS</v>
      </c>
      <c r="L113" s="160">
        <f>L21</f>
        <v>6</v>
      </c>
      <c r="M113" s="160" t="str">
        <f>M21</f>
        <v>FAIL</v>
      </c>
      <c r="N113" s="160">
        <f>N21</f>
        <v>5</v>
      </c>
    </row>
    <row r="114" spans="1:21" x14ac:dyDescent="0.2">
      <c r="D114" s="159" t="s">
        <v>484</v>
      </c>
      <c r="E114" s="96"/>
      <c r="F114" s="24">
        <f>F45</f>
        <v>22</v>
      </c>
      <c r="G114" s="24"/>
      <c r="H114" s="24"/>
      <c r="I114" s="96"/>
      <c r="J114" s="96"/>
      <c r="K114" s="160" t="str">
        <f>K45</f>
        <v>FAIL</v>
      </c>
      <c r="L114" s="160">
        <f>L45</f>
        <v>2</v>
      </c>
      <c r="M114" s="160" t="str">
        <f>M45</f>
        <v>FAIL</v>
      </c>
      <c r="N114" s="160">
        <f>N45</f>
        <v>4</v>
      </c>
    </row>
    <row r="115" spans="1:21" x14ac:dyDescent="0.2">
      <c r="D115" s="159" t="s">
        <v>485</v>
      </c>
      <c r="E115" s="96"/>
      <c r="F115" s="24">
        <f>F79</f>
        <v>33</v>
      </c>
      <c r="G115" s="24"/>
      <c r="H115" s="24"/>
      <c r="I115" s="96"/>
      <c r="J115" s="96"/>
      <c r="K115" s="160" t="str">
        <f>K79</f>
        <v>FAIL</v>
      </c>
      <c r="L115" s="160">
        <f>L79</f>
        <v>0</v>
      </c>
      <c r="M115" s="160" t="str">
        <f>M79</f>
        <v>FAIL</v>
      </c>
      <c r="N115" s="160">
        <f>N79</f>
        <v>0</v>
      </c>
    </row>
    <row r="116" spans="1:21" x14ac:dyDescent="0.2">
      <c r="D116" s="159" t="s">
        <v>486</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490</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70"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
  <sheetViews>
    <sheetView workbookViewId="0">
      <selection activeCell="C11" sqref="C11"/>
    </sheetView>
  </sheetViews>
  <sheetFormatPr defaultRowHeight="12.75" x14ac:dyDescent="0.2"/>
  <cols>
    <col min="1" max="1" width="14.140625" bestFit="1" customWidth="1"/>
    <col min="2" max="2" width="11" customWidth="1"/>
    <col min="3" max="3" width="16.7109375" bestFit="1" customWidth="1"/>
    <col min="4" max="4" width="10.42578125" customWidth="1"/>
  </cols>
  <sheetData>
    <row r="1" spans="1:4" x14ac:dyDescent="0.2">
      <c r="A1" s="119" t="s">
        <v>693</v>
      </c>
      <c r="B1" s="119" t="s">
        <v>692</v>
      </c>
      <c r="C1" s="119" t="s">
        <v>695</v>
      </c>
      <c r="D1" s="119" t="s">
        <v>694</v>
      </c>
    </row>
    <row r="2" spans="1:4" x14ac:dyDescent="0.2">
      <c r="A2" s="118" t="s">
        <v>465</v>
      </c>
      <c r="B2" s="118" t="s">
        <v>465</v>
      </c>
      <c r="C2" t="s">
        <v>465</v>
      </c>
      <c r="D2" t="s">
        <v>465</v>
      </c>
    </row>
    <row r="3" spans="1:4" x14ac:dyDescent="0.2">
      <c r="A3" s="118" t="s">
        <v>466</v>
      </c>
      <c r="B3" s="118" t="s">
        <v>466</v>
      </c>
      <c r="C3" t="s">
        <v>467</v>
      </c>
      <c r="D3" t="s">
        <v>467</v>
      </c>
    </row>
    <row r="4" spans="1:4" x14ac:dyDescent="0.2">
      <c r="A4" s="118" t="s">
        <v>467</v>
      </c>
      <c r="B4" s="118" t="s">
        <v>467</v>
      </c>
      <c r="C4" s="232"/>
      <c r="D4" s="232" t="s">
        <v>619</v>
      </c>
    </row>
    <row r="5" spans="1:4" x14ac:dyDescent="0.2">
      <c r="A5" s="118"/>
      <c r="B5" s="118" t="s">
        <v>619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09aeeac923cfdeae3ca09da3bce3618e">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d2958e75b8c5934c22c7119364eed35c"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d3fbc18e-a438-4b9d-9a8c-b0520fb80ed2">APPENDIX B</Document_x0020_Type>
    <Solicitation_x0020_Title xmlns="d3fbc18e-a438-4b9d-9a8c-b0520fb80ed2" xsi:nil="true"/>
    <Commodity_x002f_Services_x0020_Description xmlns="d3fbc18e-a438-4b9d-9a8c-b0520fb80ed2" xsi:nil="true"/>
    <Solicitation_x0020__x0023_ xmlns="d3fbc18e-a438-4b9d-9a8c-b0520fb80ed2">95880</Solicitation_x0020__x0023_>
    <_dlc_DocId xmlns="53dbc0f4-2d3d-44b3-9905-25b4807b1361">EV5DVUR6RRZR-2082741394-4431</_dlc_DocId>
    <_dlc_DocIdUrl xmlns="53dbc0f4-2d3d-44b3-9905-25b4807b1361">
      <Url>http://finance/supply/pba/_layouts/15/DocIdRedir.aspx?ID=EV5DVUR6RRZR-2082741394-4431</Url>
      <Description>EV5DVUR6RRZR-2082741394-4431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DB650A-80B7-4715-A31F-0F7BD684C0A1}">
  <ds:schemaRefs>
    <ds:schemaRef ds:uri="http://schemas.microsoft.com/sharepoint/v3/contenttype/forms"/>
  </ds:schemaRefs>
</ds:datastoreItem>
</file>

<file path=customXml/itemProps2.xml><?xml version="1.0" encoding="utf-8"?>
<ds:datastoreItem xmlns:ds="http://schemas.openxmlformats.org/officeDocument/2006/customXml" ds:itemID="{4DDBF9CC-02D4-4DF1-B189-C6CDBA3DD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EAF5B3-A236-4CBB-8349-A8C95D455B43}">
  <ds:schemaRefs>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purl.org/dc/dcmitype/"/>
    <ds:schemaRef ds:uri="http://purl.org/dc/terms/"/>
    <ds:schemaRef ds:uri="http://purl.org/dc/elements/1.1/"/>
    <ds:schemaRef ds:uri="http://schemas.openxmlformats.org/package/2006/metadata/core-properties"/>
    <ds:schemaRef ds:uri="53dbc0f4-2d3d-44b3-9905-25b4807b1361"/>
    <ds:schemaRef ds:uri="d3fbc18e-a438-4b9d-9a8c-b0520fb80ed2"/>
  </ds:schemaRefs>
</ds:datastoreItem>
</file>

<file path=customXml/itemProps4.xml><?xml version="1.0" encoding="utf-8"?>
<ds:datastoreItem xmlns:ds="http://schemas.openxmlformats.org/officeDocument/2006/customXml" ds:itemID="{B219BCD2-8C85-43B9-9383-6F3D5352279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GARTNER LEADER'S TOOLKIT</vt:lpstr>
      <vt:lpstr>SaaS T&amp;C Evaluation Toolkit</vt:lpstr>
      <vt:lpstr>Instructions</vt:lpstr>
      <vt:lpstr>Evaluation</vt:lpstr>
      <vt:lpstr>Contractual</vt:lpstr>
      <vt:lpstr>Dropdowns</vt:lpstr>
      <vt:lpstr>JEA_Rating</vt:lpstr>
      <vt:lpstr>JEA_Section1</vt:lpstr>
      <vt:lpstr>Contractual!Print_Area</vt:lpstr>
      <vt:lpstr>Evaluation!Print_Area</vt:lpstr>
      <vt:lpstr>Instructions!Print_Area</vt:lpstr>
      <vt:lpstr>'SaaS T&amp;C Evaluation Toolkit'!Print_Area</vt:lpstr>
      <vt:lpstr>Contractual!Print_Titles</vt:lpstr>
      <vt:lpstr>Evaluation!Print_Titles</vt:lpstr>
      <vt:lpstr>Vendor_Rating</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Behr, Jason V.</dc:creator>
  <dc:description>Test comment. Joe</dc:description>
  <cp:lastModifiedBy>Behr, Jason V.</cp:lastModifiedBy>
  <cp:lastPrinted>2017-08-15T19:02:29Z</cp:lastPrinted>
  <dcterms:created xsi:type="dcterms:W3CDTF">2013-08-27T14:33:07Z</dcterms:created>
  <dcterms:modified xsi:type="dcterms:W3CDTF">2018-10-12T19:54:17Z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cff9aeef-6197-4928-9c33-6564e5800220</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ies>
</file>