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jea1-my.sharepoint.com/personal/rixlw_jea_com/Documents/Buyer Information/INFORMAL - Refractory Repairs - LWR/"/>
    </mc:Choice>
  </mc:AlternateContent>
  <xr:revisionPtr revIDLastSave="26" documentId="8_{B235532D-0923-4D28-8147-DA6CCCCDDC25}" xr6:coauthVersionLast="47" xr6:coauthVersionMax="47" xr10:uidLastSave="{2591CAB8-7480-46F6-AE95-A605BDD9C437}"/>
  <bookViews>
    <workbookView xWindow="28680" yWindow="-120" windowWidth="29040" windowHeight="15720" tabRatio="825" xr2:uid="{00000000-000D-0000-FFFF-FFFF00000000}"/>
  </bookViews>
  <sheets>
    <sheet name="INPUT SHEET 1" sheetId="4" r:id="rId1"/>
    <sheet name="INPUT SHEET 2" sheetId="7" r:id="rId2"/>
    <sheet name="INPUT SHEET 3" sheetId="8" r:id="rId3"/>
  </sheets>
  <definedNames>
    <definedName name="_xlnm.Print_Area" localSheetId="0">'INPUT SHEET 1'!$A$1:$M$24</definedName>
    <definedName name="_xlnm.Print_Area" localSheetId="1">'INPUT SHEET 2'!$A$1:$R$19</definedName>
    <definedName name="_xlnm.Print_Area" localSheetId="2">'INPUT SHEET 3'!$A$2:$E$23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4" l="1"/>
  <c r="G9" i="4"/>
  <c r="M9" i="4"/>
  <c r="D9" i="4"/>
  <c r="G16" i="7"/>
  <c r="K7" i="7"/>
  <c r="G15" i="7"/>
  <c r="K15" i="7" s="1"/>
  <c r="M14" i="4" l="1"/>
  <c r="J5" i="4"/>
  <c r="J6" i="4"/>
  <c r="J7" i="4"/>
  <c r="J8" i="4"/>
  <c r="J10" i="4"/>
  <c r="M10" i="4" l="1"/>
  <c r="G11" i="7" l="1"/>
  <c r="K11" i="7" s="1"/>
  <c r="D20" i="8" l="1"/>
  <c r="D15" i="8"/>
  <c r="D10" i="8"/>
  <c r="D5" i="8"/>
  <c r="D6" i="8" s="1"/>
  <c r="D11" i="8" l="1"/>
  <c r="D16" i="8" l="1"/>
  <c r="G13" i="7" l="1"/>
  <c r="K13" i="7" s="1"/>
  <c r="D8" i="4" l="1"/>
  <c r="D7" i="4"/>
  <c r="D6" i="4"/>
  <c r="G8" i="4"/>
  <c r="G7" i="4"/>
  <c r="G6" i="4"/>
  <c r="M8" i="4"/>
  <c r="M7" i="4"/>
  <c r="M6" i="4"/>
  <c r="D21" i="8" l="1"/>
  <c r="D23" i="8" s="1"/>
  <c r="G14" i="7"/>
  <c r="K14" i="7" s="1"/>
  <c r="G12" i="7"/>
  <c r="K12" i="7" s="1"/>
  <c r="G10" i="7"/>
  <c r="K10" i="7" s="1"/>
  <c r="G9" i="7"/>
  <c r="K9" i="7" s="1"/>
  <c r="K6" i="7"/>
  <c r="M5" i="4" l="1"/>
  <c r="G5" i="4"/>
  <c r="G10" i="4"/>
  <c r="D10" i="4"/>
  <c r="D5" i="4"/>
  <c r="G19" i="7" l="1"/>
  <c r="G11" i="4"/>
  <c r="D11" i="4"/>
  <c r="M11" i="4"/>
  <c r="J11" i="4"/>
  <c r="M15" i="4" l="1"/>
  <c r="M19" i="4" s="1"/>
  <c r="M22" i="4" s="1"/>
  <c r="M24" i="4" l="1"/>
</calcChain>
</file>

<file path=xl/sharedStrings.xml><?xml version="1.0" encoding="utf-8"?>
<sst xmlns="http://schemas.openxmlformats.org/spreadsheetml/2006/main" count="135" uniqueCount="96">
  <si>
    <t>Labor</t>
  </si>
  <si>
    <t>Per Diem</t>
  </si>
  <si>
    <t>LABOR CLASSIFICATIONS</t>
  </si>
  <si>
    <t>ESTIMATED
ST HRS</t>
  </si>
  <si>
    <t>ST RATE
($/HR)</t>
  </si>
  <si>
    <t>ESTIMATED
 ST LABOR COST</t>
  </si>
  <si>
    <t>ESTIMATED
OT HRS</t>
  </si>
  <si>
    <r>
      <t>Overtime RATE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
(ST x 1.5)
$ / HR</t>
    </r>
  </si>
  <si>
    <t>ESTIMATED
OT LABOR COST</t>
  </si>
  <si>
    <t>Double Time Rates</t>
  </si>
  <si>
    <t>Estimated Double Time Labor Cost</t>
  </si>
  <si>
    <r>
      <t>$ PER DIEM / MAN 
(including Meals &amp; Lodging)</t>
    </r>
    <r>
      <rPr>
        <vertAlign val="superscript"/>
        <sz val="12"/>
        <color theme="1"/>
        <rFont val="Calibri"/>
        <family val="2"/>
        <scheme val="minor"/>
      </rPr>
      <t>2,3</t>
    </r>
  </si>
  <si>
    <t xml:space="preserve">ESTIMATED
# OF MAN DAYS </t>
  </si>
  <si>
    <t>ESTIMATED
PER DIEM COST</t>
  </si>
  <si>
    <t>SUPERINTENDENT</t>
  </si>
  <si>
    <t>FOREMAN</t>
  </si>
  <si>
    <t>JOURNEYMAN</t>
  </si>
  <si>
    <t>CERTIFIED WELDER</t>
  </si>
  <si>
    <t>JOURNEYMAN HELPER</t>
  </si>
  <si>
    <t>Subtotal - Straight Time Labor Cost</t>
  </si>
  <si>
    <t>Subtotal - OT Labor Cost</t>
  </si>
  <si>
    <t>Subtotal - Travel Cost</t>
  </si>
  <si>
    <t>Subtotal - Per Diem Cost</t>
  </si>
  <si>
    <t>A1</t>
  </si>
  <si>
    <t>A2</t>
  </si>
  <si>
    <t>A3</t>
  </si>
  <si>
    <t>A4</t>
  </si>
  <si>
    <t>Travel</t>
  </si>
  <si>
    <t>Mileage rate included fuel (IRS rate - JEA Travel Policy)</t>
  </si>
  <si>
    <t>Miles / Round trip</t>
  </si>
  <si>
    <t>Travel Cost A5</t>
  </si>
  <si>
    <t>SUBTOTAL  INPUT  SHEET  1  = A1 + A2 + A3 + A4</t>
  </si>
  <si>
    <t>Notes</t>
  </si>
  <si>
    <t>Subtotal Bid Price  =  Input Sheet 1  +  Input Sheet 2  +  Input Sheet 3</t>
  </si>
  <si>
    <t>% Markup</t>
  </si>
  <si>
    <t>HOME OFFICE OVERHEAD</t>
  </si>
  <si>
    <t>RESPONDENT RATES WORKBOOK</t>
  </si>
  <si>
    <t>NGS Boiler Refractory Repair Services</t>
  </si>
  <si>
    <t>Day - Equipment Rate</t>
  </si>
  <si>
    <t>Week - Equipment Rate</t>
  </si>
  <si>
    <t>Month  - Equipment Rate</t>
  </si>
  <si>
    <t>EQUIPMENT TYPE</t>
  </si>
  <si>
    <t>ESTIMATED
UNITS</t>
  </si>
  <si>
    <t>UNIT</t>
  </si>
  <si>
    <t>COST / UNIT</t>
  </si>
  <si>
    <t>ESTIMATED UNITS</t>
  </si>
  <si>
    <t>TOTAL COST (ESTIMATED UNITS x COST / UNIT)</t>
  </si>
  <si>
    <t>TRUCKS</t>
  </si>
  <si>
    <t>Job Truck (including Fuel)</t>
  </si>
  <si>
    <t>PER DAY</t>
  </si>
  <si>
    <t>PER WEEK</t>
  </si>
  <si>
    <t>PER MONTH</t>
  </si>
  <si>
    <t>Material Truck (including Fuel)  $/Mile</t>
  </si>
  <si>
    <t>MILES 
(anytime)</t>
  </si>
  <si>
    <t>REFRACTORY EQUIPMENT  (JEA WILL ONLY ACCEPT BILLING FOR THE FOLLOWING EQUIPMENT AT THE RATE LISTED BELOW.  JEA WILL NOT ACCEPT THE FOLLOWING EQUIPMENT TO BE BILLED AT RENTAL COST + ).</t>
  </si>
  <si>
    <t>350 CFM Air Compressor - including any ancillary equipment, fittings, hoses, etc.</t>
  </si>
  <si>
    <t>750 CFM Air Compressor - including any ancillary equipment, fittings, hoses, etc.</t>
  </si>
  <si>
    <t>Pump rig (cast pouring) - including any ancillary equipment, fittings, hoses, etc.</t>
  </si>
  <si>
    <t>Gunite Machine - including any ancillary equipment, fittings, hoses, etc.</t>
  </si>
  <si>
    <t>Mortar Mixer (Heavy Duty - includes Hobart)</t>
  </si>
  <si>
    <t>Forklift (All-terrain)</t>
  </si>
  <si>
    <t>Welding Rig (Bobcat 250 or larger)</t>
  </si>
  <si>
    <t>SUBTOTAL EQUIPMENT COST</t>
  </si>
  <si>
    <t>B1</t>
  </si>
  <si>
    <t>SUBTOTAL  INPUT  SHEET  2 = B1</t>
  </si>
  <si>
    <t>DESCRIPTION</t>
  </si>
  <si>
    <t>ESTIMATED COST</t>
  </si>
  <si>
    <t>MARKUP %
Not To Exceed 10%</t>
  </si>
  <si>
    <t>TOTAL COST</t>
  </si>
  <si>
    <t>Materials Markup%</t>
  </si>
  <si>
    <t>TOTAL COST - MATERIALS</t>
  </si>
  <si>
    <t>C1</t>
  </si>
  <si>
    <t>Equipment Rental Invoice Markup%</t>
  </si>
  <si>
    <t>TOTAL COST - EQUIPMENT RENTAL INVOICE MARKUP</t>
  </si>
  <si>
    <t>C2</t>
  </si>
  <si>
    <t>Subcontract plus Markup %</t>
  </si>
  <si>
    <t>TOTAL COST - SUBCONTRACT PLUS MARKUP</t>
  </si>
  <si>
    <t>C3</t>
  </si>
  <si>
    <t>ESTIMATED QUANTITY</t>
  </si>
  <si>
    <t>UNIT PRICE / SAMPLE TEST</t>
  </si>
  <si>
    <t>Cold Crushing Strength, Density, and Abrasion Resistance Testing</t>
  </si>
  <si>
    <t>TOTAL COST - QA TESTING REQUIREMENTS</t>
  </si>
  <si>
    <t>C4</t>
  </si>
  <si>
    <t>SUBTOTAL  INPUT  SHEET  3 = C1 + C2 + C3 + C4</t>
  </si>
  <si>
    <t xml:space="preserve">APPRENTICE </t>
  </si>
  <si>
    <t>Estimated Labor, Travel and Per Diem Costs  (3 Year Estimate)</t>
  </si>
  <si>
    <t>2026 Appendix B Rates Workbook - NGS Boiler Refractory Repair Services</t>
  </si>
  <si>
    <t>EQUIPMENT OPERATING COSTS - 3  Year Estimate</t>
  </si>
  <si>
    <t>MATERIALS - 3 Year Estimate</t>
  </si>
  <si>
    <t>EQUIPMENT RENTAL INVOICE MARKUP - 3 Year Estimate</t>
  </si>
  <si>
    <t>SUBCONTRACT MARKUP - 3 Year Estimate</t>
  </si>
  <si>
    <t>QA TESTING REQUIREMENTS - 3 Year Estimate</t>
  </si>
  <si>
    <t xml:space="preserve">2.  All Travel shall comply with JEA's Travel Policy.  Current IRS.gov mileage rates will apply.  </t>
  </si>
  <si>
    <t>Estimated number of round trips</t>
  </si>
  <si>
    <t>1.   Double Time (2X) Labor rates may be permitted only with prior approval by the JEA Representative - the Company shall provide state or national union for verification of Double Time.</t>
  </si>
  <si>
    <t>TOTAL BID PRICE 3-YEARS  =  Input Sheet 1  +  Input Sheet 2  +  Input Sheet 3 + HOME OFFICE OVERHEAD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</si>
</sst>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Font="1" applyBorder="1" applyAlignment="1">
      <alignment wrapText="1"/>
    </xf>
    <xf numFmtId="0" fontId="3" fillId="3" borderId="10" xfId="0" applyFont="1" applyFill="1" applyBorder="1" applyAlignment="1">
      <alignment horizontal="center" vertical="center"/>
    </xf>
    <xf numFmtId="0" fontId="0" fillId="0" borderId="0" xfId="0" applyFont="1" applyBorder="1"/>
    <xf numFmtId="0" fontId="11" fillId="0" borderId="4" xfId="0" applyFont="1" applyBorder="1" applyAlignment="1">
      <alignment horizontal="center" vertical="center"/>
    </xf>
    <xf numFmtId="44" fontId="13" fillId="2" borderId="4" xfId="1" applyFont="1" applyFill="1" applyBorder="1" applyAlignment="1" applyProtection="1">
      <alignment horizontal="center" vertical="center"/>
      <protection locked="0"/>
    </xf>
    <xf numFmtId="44" fontId="11" fillId="0" borderId="14" xfId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4" fontId="11" fillId="0" borderId="8" xfId="1" applyFont="1" applyBorder="1" applyAlignment="1">
      <alignment horizontal="center" vertical="center"/>
    </xf>
    <xf numFmtId="44" fontId="13" fillId="2" borderId="9" xfId="1" applyFont="1" applyFill="1" applyBorder="1" applyAlignment="1" applyProtection="1">
      <alignment horizontal="center" vertical="center"/>
      <protection locked="0"/>
    </xf>
    <xf numFmtId="44" fontId="11" fillId="0" borderId="16" xfId="1" applyFont="1" applyBorder="1" applyAlignment="1">
      <alignment horizontal="center" vertical="center"/>
    </xf>
    <xf numFmtId="44" fontId="11" fillId="0" borderId="18" xfId="1" applyFont="1" applyBorder="1" applyAlignment="1">
      <alignment horizontal="center" vertical="center"/>
    </xf>
    <xf numFmtId="44" fontId="13" fillId="3" borderId="15" xfId="0" applyNumberFormat="1" applyFont="1" applyFill="1" applyBorder="1" applyAlignment="1">
      <alignment vertical="center"/>
    </xf>
    <xf numFmtId="44" fontId="13" fillId="3" borderId="17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1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44" fontId="3" fillId="3" borderId="20" xfId="0" applyNumberFormat="1" applyFont="1" applyFill="1" applyBorder="1" applyAlignment="1">
      <alignment horizontal="left" vertical="center"/>
    </xf>
    <xf numFmtId="0" fontId="0" fillId="0" borderId="0" xfId="0" applyFont="1" applyFill="1" applyBorder="1"/>
    <xf numFmtId="0" fontId="3" fillId="8" borderId="5" xfId="0" applyFont="1" applyFill="1" applyBorder="1" applyAlignment="1">
      <alignment vertical="center"/>
    </xf>
    <xf numFmtId="0" fontId="10" fillId="8" borderId="12" xfId="0" applyFont="1" applyFill="1" applyBorder="1" applyAlignment="1">
      <alignment vertical="center"/>
    </xf>
    <xf numFmtId="44" fontId="3" fillId="8" borderId="20" xfId="0" applyNumberFormat="1" applyFont="1" applyFill="1" applyBorder="1" applyAlignment="1">
      <alignment horizontal="left" vertical="center"/>
    </xf>
    <xf numFmtId="0" fontId="3" fillId="7" borderId="5" xfId="0" applyFont="1" applyFill="1" applyBorder="1" applyAlignment="1">
      <alignment vertical="center"/>
    </xf>
    <xf numFmtId="0" fontId="10" fillId="7" borderId="12" xfId="0" applyFont="1" applyFill="1" applyBorder="1" applyAlignment="1">
      <alignment vertical="center"/>
    </xf>
    <xf numFmtId="44" fontId="3" fillId="7" borderId="20" xfId="0" applyNumberFormat="1" applyFont="1" applyFill="1" applyBorder="1" applyAlignment="1">
      <alignment horizontal="left" vertical="center"/>
    </xf>
    <xf numFmtId="0" fontId="3" fillId="6" borderId="5" xfId="0" applyFont="1" applyFill="1" applyBorder="1" applyAlignment="1">
      <alignment vertical="center"/>
    </xf>
    <xf numFmtId="0" fontId="10" fillId="6" borderId="12" xfId="0" applyFont="1" applyFill="1" applyBorder="1" applyAlignment="1">
      <alignment vertical="center"/>
    </xf>
    <xf numFmtId="44" fontId="3" fillId="6" borderId="20" xfId="0" applyNumberFormat="1" applyFont="1" applyFill="1" applyBorder="1" applyAlignment="1">
      <alignment vertical="center"/>
    </xf>
    <xf numFmtId="0" fontId="0" fillId="4" borderId="3" xfId="0" applyFont="1" applyFill="1" applyBorder="1" applyAlignment="1">
      <alignment vertical="center"/>
    </xf>
    <xf numFmtId="44" fontId="4" fillId="4" borderId="21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164" fontId="11" fillId="0" borderId="4" xfId="1" applyNumberFormat="1" applyFont="1" applyFill="1" applyBorder="1" applyAlignment="1" applyProtection="1">
      <alignment horizontal="center" vertical="center"/>
      <protection locked="0"/>
    </xf>
    <xf numFmtId="9" fontId="13" fillId="2" borderId="4" xfId="2" applyFont="1" applyFill="1" applyBorder="1" applyAlignment="1" applyProtection="1">
      <alignment horizontal="center" vertical="center"/>
      <protection locked="0"/>
    </xf>
    <xf numFmtId="44" fontId="11" fillId="0" borderId="4" xfId="0" applyNumberFormat="1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7" fillId="0" borderId="0" xfId="0" applyFont="1" applyBorder="1" applyAlignment="1"/>
    <xf numFmtId="0" fontId="3" fillId="5" borderId="5" xfId="0" applyFont="1" applyFill="1" applyBorder="1"/>
    <xf numFmtId="0" fontId="0" fillId="5" borderId="12" xfId="0" applyFont="1" applyFill="1" applyBorder="1"/>
    <xf numFmtId="44" fontId="4" fillId="4" borderId="1" xfId="0" applyNumberFormat="1" applyFont="1" applyFill="1" applyBorder="1" applyAlignment="1">
      <alignment vertical="center"/>
    </xf>
    <xf numFmtId="0" fontId="14" fillId="0" borderId="4" xfId="0" applyFont="1" applyBorder="1" applyAlignment="1">
      <alignment wrapText="1"/>
    </xf>
    <xf numFmtId="44" fontId="14" fillId="0" borderId="4" xfId="1" applyFont="1" applyFill="1" applyBorder="1" applyAlignment="1" applyProtection="1">
      <alignment horizontal="center"/>
      <protection locked="0"/>
    </xf>
    <xf numFmtId="44" fontId="9" fillId="2" borderId="4" xfId="1" applyFont="1" applyFill="1" applyBorder="1" applyProtection="1">
      <protection locked="0"/>
    </xf>
    <xf numFmtId="44" fontId="13" fillId="2" borderId="4" xfId="1" applyFont="1" applyFill="1" applyBorder="1" applyAlignment="1" applyProtection="1">
      <alignment horizontal="left" vertical="center"/>
      <protection locked="0"/>
    </xf>
    <xf numFmtId="44" fontId="11" fillId="0" borderId="6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4" fontId="4" fillId="9" borderId="1" xfId="1" applyFont="1" applyFill="1" applyBorder="1" applyAlignment="1"/>
    <xf numFmtId="44" fontId="4" fillId="4" borderId="21" xfId="0" applyNumberFormat="1" applyFont="1" applyFill="1" applyBorder="1"/>
    <xf numFmtId="44" fontId="4" fillId="2" borderId="1" xfId="0" applyNumberFormat="1" applyFont="1" applyFill="1" applyBorder="1" applyAlignment="1">
      <alignment vertical="center"/>
    </xf>
    <xf numFmtId="0" fontId="13" fillId="0" borderId="30" xfId="0" applyFont="1" applyBorder="1" applyAlignment="1">
      <alignment horizontal="center" wrapText="1"/>
    </xf>
    <xf numFmtId="0" fontId="11" fillId="0" borderId="31" xfId="0" applyFont="1" applyBorder="1" applyAlignment="1">
      <alignment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44" fontId="13" fillId="3" borderId="28" xfId="0" applyNumberFormat="1" applyFont="1" applyFill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5" fillId="0" borderId="0" xfId="0" applyFont="1" applyBorder="1"/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9" fillId="5" borderId="9" xfId="0" applyFont="1" applyFill="1" applyBorder="1" applyAlignment="1">
      <alignment horizontal="center" vertical="center" wrapText="1"/>
    </xf>
    <xf numFmtId="0" fontId="0" fillId="2" borderId="41" xfId="0" applyFont="1" applyFill="1" applyBorder="1" applyAlignment="1" applyProtection="1">
      <alignment horizontal="center" vertical="center"/>
      <protection locked="0"/>
    </xf>
    <xf numFmtId="0" fontId="11" fillId="0" borderId="40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8" fontId="11" fillId="3" borderId="44" xfId="0" applyNumberFormat="1" applyFont="1" applyFill="1" applyBorder="1" applyAlignment="1">
      <alignment horizontal="center" vertical="center"/>
    </xf>
    <xf numFmtId="0" fontId="0" fillId="0" borderId="4" xfId="0" applyBorder="1"/>
    <xf numFmtId="44" fontId="14" fillId="2" borderId="4" xfId="0" applyNumberFormat="1" applyFont="1" applyFill="1" applyBorder="1"/>
    <xf numFmtId="44" fontId="14" fillId="2" borderId="6" xfId="0" applyNumberFormat="1" applyFont="1" applyFill="1" applyBorder="1"/>
    <xf numFmtId="0" fontId="9" fillId="0" borderId="4" xfId="0" applyFont="1" applyBorder="1" applyAlignment="1">
      <alignment horizontal="center"/>
    </xf>
    <xf numFmtId="0" fontId="10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14" fillId="0" borderId="32" xfId="0" applyFont="1" applyBorder="1" applyAlignment="1">
      <alignment wrapText="1"/>
    </xf>
    <xf numFmtId="0" fontId="9" fillId="0" borderId="32" xfId="0" applyFont="1" applyBorder="1" applyAlignment="1">
      <alignment horizontal="center"/>
    </xf>
    <xf numFmtId="44" fontId="14" fillId="0" borderId="32" xfId="1" applyFont="1" applyFill="1" applyBorder="1" applyAlignment="1" applyProtection="1">
      <alignment horizontal="center"/>
      <protection locked="0"/>
    </xf>
    <xf numFmtId="44" fontId="9" fillId="2" borderId="32" xfId="1" applyFont="1" applyFill="1" applyBorder="1" applyProtection="1">
      <protection locked="0"/>
    </xf>
    <xf numFmtId="44" fontId="14" fillId="2" borderId="32" xfId="0" applyNumberFormat="1" applyFont="1" applyFill="1" applyBorder="1"/>
    <xf numFmtId="0" fontId="0" fillId="0" borderId="4" xfId="0" applyBorder="1" applyAlignment="1">
      <alignment horizontal="center" vertical="center" wrapText="1"/>
    </xf>
    <xf numFmtId="44" fontId="0" fillId="2" borderId="4" xfId="1" applyFont="1" applyFill="1" applyBorder="1"/>
    <xf numFmtId="0" fontId="0" fillId="10" borderId="32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0" borderId="45" xfId="0" applyFont="1" applyFill="1" applyBorder="1" applyAlignment="1">
      <alignment horizontal="center"/>
    </xf>
    <xf numFmtId="0" fontId="0" fillId="10" borderId="5" xfId="0" applyFont="1" applyFill="1" applyBorder="1" applyAlignment="1">
      <alignment horizontal="center"/>
    </xf>
    <xf numFmtId="44" fontId="0" fillId="0" borderId="4" xfId="0" applyNumberFormat="1" applyBorder="1"/>
    <xf numFmtId="0" fontId="0" fillId="10" borderId="4" xfId="0" applyFont="1" applyFill="1" applyBorder="1" applyAlignment="1">
      <alignment horizontal="center"/>
    </xf>
    <xf numFmtId="0" fontId="0" fillId="0" borderId="4" xfId="0" applyFont="1" applyBorder="1"/>
    <xf numFmtId="44" fontId="0" fillId="0" borderId="4" xfId="0" applyNumberFormat="1" applyFont="1" applyBorder="1"/>
    <xf numFmtId="44" fontId="11" fillId="2" borderId="4" xfId="1" applyFont="1" applyFill="1" applyBorder="1" applyAlignment="1" applyProtection="1">
      <alignment horizontal="center" vertical="center"/>
      <protection locked="0"/>
    </xf>
    <xf numFmtId="44" fontId="10" fillId="3" borderId="1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9" fontId="4" fillId="2" borderId="27" xfId="2" applyFont="1" applyFill="1" applyBorder="1" applyAlignment="1" applyProtection="1">
      <alignment horizontal="center" vertical="center"/>
      <protection locked="0"/>
    </xf>
    <xf numFmtId="9" fontId="4" fillId="2" borderId="28" xfId="2" applyFont="1" applyFill="1" applyBorder="1" applyAlignment="1" applyProtection="1">
      <alignment horizontal="center" vertical="center"/>
      <protection locked="0"/>
    </xf>
    <xf numFmtId="0" fontId="4" fillId="9" borderId="2" xfId="0" applyFont="1" applyFill="1" applyBorder="1" applyAlignment="1">
      <alignment horizontal="left"/>
    </xf>
    <xf numFmtId="0" fontId="4" fillId="9" borderId="3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wrapText="1"/>
    </xf>
    <xf numFmtId="0" fontId="16" fillId="0" borderId="0" xfId="0" applyFont="1" applyBorder="1" applyAlignment="1">
      <alignment horizontal="left" wrapText="1"/>
    </xf>
    <xf numFmtId="0" fontId="3" fillId="3" borderId="27" xfId="0" applyFont="1" applyFill="1" applyBorder="1" applyAlignment="1">
      <alignment horizontal="left" vertical="center"/>
    </xf>
    <xf numFmtId="0" fontId="3" fillId="3" borderId="26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4" fillId="5" borderId="35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11" xfId="0" applyFont="1" applyFill="1" applyBorder="1" applyAlignment="1">
      <alignment horizont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8" fontId="11" fillId="0" borderId="40" xfId="0" applyNumberFormat="1" applyFont="1" applyBorder="1" applyAlignment="1">
      <alignment horizontal="center" vertical="center" wrapText="1"/>
    </xf>
    <xf numFmtId="8" fontId="11" fillId="0" borderId="41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/>
    </xf>
    <xf numFmtId="0" fontId="10" fillId="5" borderId="5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0" fillId="0" borderId="12" xfId="0" applyBorder="1" applyAlignment="1"/>
    <xf numFmtId="0" fontId="0" fillId="0" borderId="9" xfId="0" applyBorder="1" applyAlignment="1"/>
    <xf numFmtId="0" fontId="10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10" fillId="5" borderId="5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3" borderId="4" xfId="0" applyFont="1" applyFill="1" applyBorder="1" applyAlignment="1">
      <alignment horizontal="left"/>
    </xf>
    <xf numFmtId="0" fontId="4" fillId="6" borderId="4" xfId="0" applyFont="1" applyFill="1" applyBorder="1" applyAlignment="1">
      <alignment horizontal="left"/>
    </xf>
    <xf numFmtId="0" fontId="4" fillId="7" borderId="4" xfId="0" applyFont="1" applyFill="1" applyBorder="1" applyAlignment="1">
      <alignment horizontal="left"/>
    </xf>
    <xf numFmtId="0" fontId="4" fillId="8" borderId="4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28"/>
  <sheetViews>
    <sheetView tabSelected="1" view="pageBreakPreview" zoomScale="60" zoomScaleNormal="70" workbookViewId="0">
      <selection activeCell="M19" sqref="M19"/>
    </sheetView>
  </sheetViews>
  <sheetFormatPr defaultColWidth="8.85546875" defaultRowHeight="15" x14ac:dyDescent="0.25"/>
  <cols>
    <col min="1" max="1" width="26.5703125" style="2" customWidth="1"/>
    <col min="2" max="2" width="14.42578125" style="1" customWidth="1"/>
    <col min="3" max="3" width="15.85546875" style="1" customWidth="1"/>
    <col min="4" max="4" width="23.42578125" style="1" bestFit="1" customWidth="1"/>
    <col min="5" max="5" width="13.85546875" style="1" customWidth="1"/>
    <col min="6" max="6" width="15.28515625" style="1" customWidth="1"/>
    <col min="7" max="7" width="21.28515625" style="1" bestFit="1" customWidth="1"/>
    <col min="8" max="8" width="12.42578125" style="1" customWidth="1"/>
    <col min="9" max="9" width="15.140625" style="1" customWidth="1"/>
    <col min="10" max="10" width="20.5703125" style="1" bestFit="1" customWidth="1"/>
    <col min="11" max="11" width="15.140625" style="1" customWidth="1"/>
    <col min="12" max="12" width="15.5703125" style="1" customWidth="1"/>
    <col min="13" max="13" width="31.28515625" style="1" customWidth="1"/>
    <col min="14" max="14" width="8.85546875" style="1"/>
    <col min="15" max="15" width="12.28515625" style="1" customWidth="1"/>
    <col min="16" max="16384" width="8.85546875" style="1"/>
  </cols>
  <sheetData>
    <row r="1" spans="1:15" ht="39" customHeight="1" x14ac:dyDescent="0.25">
      <c r="A1" s="116" t="s">
        <v>86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5" ht="29.25" customHeight="1" thickBot="1" x14ac:dyDescent="0.4">
      <c r="A2" s="117" t="s">
        <v>85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15" ht="29.25" customHeight="1" thickBot="1" x14ac:dyDescent="0.45">
      <c r="A3" s="129" t="s">
        <v>0</v>
      </c>
      <c r="B3" s="123"/>
      <c r="C3" s="123"/>
      <c r="D3" s="123"/>
      <c r="E3" s="123"/>
      <c r="F3" s="123"/>
      <c r="G3" s="123"/>
      <c r="H3" s="123"/>
      <c r="I3" s="123"/>
      <c r="J3" s="130"/>
      <c r="K3" s="122" t="s">
        <v>1</v>
      </c>
      <c r="L3" s="123"/>
      <c r="M3" s="124"/>
    </row>
    <row r="4" spans="1:15" s="2" customFormat="1" ht="100.5" customHeight="1" x14ac:dyDescent="0.25">
      <c r="A4" s="67" t="s">
        <v>2</v>
      </c>
      <c r="B4" s="68" t="s">
        <v>3</v>
      </c>
      <c r="C4" s="68" t="s">
        <v>4</v>
      </c>
      <c r="D4" s="69" t="s">
        <v>5</v>
      </c>
      <c r="E4" s="70" t="s">
        <v>6</v>
      </c>
      <c r="F4" s="68" t="s">
        <v>7</v>
      </c>
      <c r="G4" s="71" t="s">
        <v>8</v>
      </c>
      <c r="H4" s="70" t="s">
        <v>6</v>
      </c>
      <c r="I4" s="68" t="s">
        <v>9</v>
      </c>
      <c r="J4" s="71" t="s">
        <v>10</v>
      </c>
      <c r="K4" s="70" t="s">
        <v>11</v>
      </c>
      <c r="L4" s="68" t="s">
        <v>12</v>
      </c>
      <c r="M4" s="69" t="s">
        <v>13</v>
      </c>
    </row>
    <row r="5" spans="1:15" s="74" customFormat="1" ht="39" customHeight="1" x14ac:dyDescent="0.25">
      <c r="A5" s="73" t="s">
        <v>14</v>
      </c>
      <c r="B5" s="17">
        <v>4000</v>
      </c>
      <c r="C5" s="18"/>
      <c r="D5" s="19">
        <f>C5*B5</f>
        <v>0</v>
      </c>
      <c r="E5" s="20">
        <v>1700</v>
      </c>
      <c r="F5" s="18"/>
      <c r="G5" s="21">
        <f>F5*E5</f>
        <v>0</v>
      </c>
      <c r="H5" s="20">
        <v>300</v>
      </c>
      <c r="I5" s="104"/>
      <c r="J5" s="21">
        <f>I5*H5</f>
        <v>0</v>
      </c>
      <c r="K5" s="22"/>
      <c r="L5" s="17">
        <v>100</v>
      </c>
      <c r="M5" s="19">
        <f>L5*K5</f>
        <v>0</v>
      </c>
    </row>
    <row r="6" spans="1:15" s="74" customFormat="1" ht="39" customHeight="1" x14ac:dyDescent="0.25">
      <c r="A6" s="73" t="s">
        <v>15</v>
      </c>
      <c r="B6" s="17">
        <v>8000</v>
      </c>
      <c r="C6" s="18"/>
      <c r="D6" s="19">
        <f t="shared" ref="D6:D9" si="0">C6*B6</f>
        <v>0</v>
      </c>
      <c r="E6" s="20">
        <v>2975</v>
      </c>
      <c r="F6" s="18"/>
      <c r="G6" s="21">
        <f t="shared" ref="G6:G9" si="1">F6*E6</f>
        <v>0</v>
      </c>
      <c r="H6" s="20">
        <v>525</v>
      </c>
      <c r="I6" s="104"/>
      <c r="J6" s="21">
        <f t="shared" ref="J6:J10" si="2">I6*H6</f>
        <v>0</v>
      </c>
      <c r="K6" s="22"/>
      <c r="L6" s="17">
        <v>200</v>
      </c>
      <c r="M6" s="19">
        <f t="shared" ref="M6:M9" si="3">L6*K6</f>
        <v>0</v>
      </c>
    </row>
    <row r="7" spans="1:15" s="74" customFormat="1" ht="39" customHeight="1" x14ac:dyDescent="0.25">
      <c r="A7" s="73" t="s">
        <v>16</v>
      </c>
      <c r="B7" s="17">
        <v>10000</v>
      </c>
      <c r="C7" s="18"/>
      <c r="D7" s="19">
        <f t="shared" si="0"/>
        <v>0</v>
      </c>
      <c r="E7" s="20">
        <v>4250</v>
      </c>
      <c r="F7" s="18"/>
      <c r="G7" s="21">
        <f t="shared" si="1"/>
        <v>0</v>
      </c>
      <c r="H7" s="20">
        <v>750</v>
      </c>
      <c r="I7" s="104"/>
      <c r="J7" s="21">
        <f t="shared" si="2"/>
        <v>0</v>
      </c>
      <c r="K7" s="22"/>
      <c r="L7" s="17">
        <v>200</v>
      </c>
      <c r="M7" s="19">
        <f t="shared" si="3"/>
        <v>0</v>
      </c>
    </row>
    <row r="8" spans="1:15" s="74" customFormat="1" ht="39" customHeight="1" x14ac:dyDescent="0.25">
      <c r="A8" s="73" t="s">
        <v>17</v>
      </c>
      <c r="B8" s="17">
        <v>2000</v>
      </c>
      <c r="C8" s="18"/>
      <c r="D8" s="19">
        <f t="shared" si="0"/>
        <v>0</v>
      </c>
      <c r="E8" s="20">
        <v>425</v>
      </c>
      <c r="F8" s="18"/>
      <c r="G8" s="21">
        <f t="shared" si="1"/>
        <v>0</v>
      </c>
      <c r="H8" s="20">
        <v>75</v>
      </c>
      <c r="I8" s="104"/>
      <c r="J8" s="21">
        <f t="shared" si="2"/>
        <v>0</v>
      </c>
      <c r="K8" s="22"/>
      <c r="L8" s="17">
        <v>25</v>
      </c>
      <c r="M8" s="19">
        <f t="shared" si="3"/>
        <v>0</v>
      </c>
    </row>
    <row r="9" spans="1:15" s="74" customFormat="1" ht="39" customHeight="1" x14ac:dyDescent="0.25">
      <c r="A9" s="73" t="s">
        <v>18</v>
      </c>
      <c r="B9" s="17">
        <v>8000</v>
      </c>
      <c r="C9" s="18"/>
      <c r="D9" s="23">
        <f t="shared" si="0"/>
        <v>0</v>
      </c>
      <c r="E9" s="20">
        <v>3400</v>
      </c>
      <c r="F9" s="18"/>
      <c r="G9" s="24">
        <f t="shared" si="1"/>
        <v>0</v>
      </c>
      <c r="H9" s="20">
        <v>600</v>
      </c>
      <c r="I9" s="104"/>
      <c r="J9" s="21">
        <f t="shared" si="2"/>
        <v>0</v>
      </c>
      <c r="K9" s="22"/>
      <c r="L9" s="17">
        <v>25</v>
      </c>
      <c r="M9" s="19">
        <f t="shared" si="3"/>
        <v>0</v>
      </c>
    </row>
    <row r="10" spans="1:15" s="74" customFormat="1" ht="39" customHeight="1" thickBot="1" x14ac:dyDescent="0.3">
      <c r="A10" s="73" t="s">
        <v>84</v>
      </c>
      <c r="B10" s="17">
        <v>8000</v>
      </c>
      <c r="C10" s="18"/>
      <c r="D10" s="23">
        <f t="shared" ref="D10" si="4">C10*B10</f>
        <v>0</v>
      </c>
      <c r="E10" s="20">
        <v>3400</v>
      </c>
      <c r="F10" s="18"/>
      <c r="G10" s="24">
        <f t="shared" ref="G10" si="5">F10*E10</f>
        <v>0</v>
      </c>
      <c r="H10" s="20">
        <v>600</v>
      </c>
      <c r="I10" s="104"/>
      <c r="J10" s="21">
        <f t="shared" si="2"/>
        <v>0</v>
      </c>
      <c r="K10" s="22"/>
      <c r="L10" s="17">
        <v>25</v>
      </c>
      <c r="M10" s="19">
        <f t="shared" ref="M10" si="6">L10*K10</f>
        <v>0</v>
      </c>
    </row>
    <row r="11" spans="1:15" ht="29.45" customHeight="1" x14ac:dyDescent="0.25">
      <c r="A11" s="125" t="s">
        <v>19</v>
      </c>
      <c r="B11" s="126"/>
      <c r="C11" s="127"/>
      <c r="D11" s="25">
        <f>SUM(D5:D10)</f>
        <v>0</v>
      </c>
      <c r="E11" s="125" t="s">
        <v>20</v>
      </c>
      <c r="F11" s="127"/>
      <c r="G11" s="26">
        <f>SUM(G5:G10)</f>
        <v>0</v>
      </c>
      <c r="H11" s="128" t="s">
        <v>21</v>
      </c>
      <c r="I11" s="126"/>
      <c r="J11" s="26">
        <f>SUM(J5:J10)</f>
        <v>0</v>
      </c>
      <c r="K11" s="128" t="s">
        <v>22</v>
      </c>
      <c r="L11" s="127"/>
      <c r="M11" s="25">
        <f>SUM(M5:M10)</f>
        <v>0</v>
      </c>
    </row>
    <row r="12" spans="1:15" s="3" customFormat="1" ht="26.45" customHeight="1" thickBot="1" x14ac:dyDescent="0.3">
      <c r="A12" s="66"/>
      <c r="B12" s="27"/>
      <c r="C12" s="27"/>
      <c r="D12" s="31" t="s">
        <v>23</v>
      </c>
      <c r="E12" s="30"/>
      <c r="F12" s="30"/>
      <c r="G12" s="15" t="s">
        <v>24</v>
      </c>
      <c r="H12" s="30"/>
      <c r="J12" s="15" t="s">
        <v>25</v>
      </c>
      <c r="K12" s="30"/>
      <c r="L12" s="30"/>
      <c r="M12" s="31" t="s">
        <v>26</v>
      </c>
    </row>
    <row r="13" spans="1:15" ht="60" customHeight="1" x14ac:dyDescent="0.25">
      <c r="A13" s="137" t="s">
        <v>27</v>
      </c>
      <c r="B13" s="138"/>
      <c r="C13" s="138"/>
      <c r="D13" s="138"/>
      <c r="E13" s="138"/>
      <c r="F13" s="138"/>
      <c r="G13" s="139"/>
      <c r="H13" s="135" t="s">
        <v>28</v>
      </c>
      <c r="I13" s="135"/>
      <c r="J13" s="80" t="s">
        <v>29</v>
      </c>
      <c r="K13" s="131" t="s">
        <v>93</v>
      </c>
      <c r="L13" s="132"/>
      <c r="M13" s="81" t="s">
        <v>30</v>
      </c>
    </row>
    <row r="14" spans="1:15" ht="32.25" customHeight="1" thickBot="1" x14ac:dyDescent="0.3">
      <c r="A14" s="140"/>
      <c r="B14" s="141"/>
      <c r="C14" s="141"/>
      <c r="D14" s="141"/>
      <c r="E14" s="141"/>
      <c r="F14" s="141"/>
      <c r="G14" s="142"/>
      <c r="H14" s="136">
        <v>0.57999999999999996</v>
      </c>
      <c r="I14" s="136"/>
      <c r="J14" s="79"/>
      <c r="K14" s="133">
        <v>700</v>
      </c>
      <c r="L14" s="134"/>
      <c r="M14" s="82">
        <f>H14*J14*K14</f>
        <v>0</v>
      </c>
    </row>
    <row r="15" spans="1:15" ht="34.5" customHeight="1" thickBot="1" x14ac:dyDescent="0.3">
      <c r="A15" s="119" t="s">
        <v>31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1"/>
      <c r="M15" s="72">
        <f>SUM(D11,G11,J11,M11,M14)</f>
        <v>0</v>
      </c>
      <c r="O15" s="4"/>
    </row>
    <row r="16" spans="1:15" ht="15.75" x14ac:dyDescent="0.25">
      <c r="A16" s="28" t="s">
        <v>32</v>
      </c>
      <c r="B16" s="29"/>
      <c r="C16" s="29"/>
      <c r="D16" s="29"/>
      <c r="E16" s="29"/>
      <c r="F16" s="27"/>
      <c r="G16" s="29"/>
      <c r="H16" s="29"/>
      <c r="I16" s="29"/>
      <c r="J16" s="29"/>
      <c r="K16" s="29"/>
      <c r="L16" s="29"/>
      <c r="M16" s="29"/>
    </row>
    <row r="17" spans="1:13" ht="45" customHeight="1" x14ac:dyDescent="0.35">
      <c r="A17" s="118" t="s">
        <v>94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</row>
    <row r="18" spans="1:13" ht="45" customHeight="1" thickBot="1" x14ac:dyDescent="0.4">
      <c r="A18" s="118" t="s">
        <v>92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</row>
    <row r="19" spans="1:13" ht="45" customHeight="1" thickBot="1" x14ac:dyDescent="0.3">
      <c r="A19" s="106" t="s">
        <v>33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65">
        <f>M15+'INPUT SHEET 2'!G19+'INPUT SHEET 3'!D23</f>
        <v>450000</v>
      </c>
    </row>
    <row r="20" spans="1:13" ht="45" customHeight="1" thickBot="1" x14ac:dyDescent="0.3"/>
    <row r="21" spans="1:13" ht="26.45" customHeight="1" thickBot="1" x14ac:dyDescent="0.3">
      <c r="K21" s="114" t="s">
        <v>34</v>
      </c>
      <c r="L21" s="115"/>
    </row>
    <row r="22" spans="1:13" ht="21" customHeight="1" thickBot="1" x14ac:dyDescent="0.45">
      <c r="A22" s="110" t="s">
        <v>35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08"/>
      <c r="L22" s="109"/>
      <c r="M22" s="63">
        <f>M19*K22</f>
        <v>0</v>
      </c>
    </row>
    <row r="23" spans="1:13" ht="30" customHeight="1" thickBot="1" x14ac:dyDescent="0.3"/>
    <row r="24" spans="1:13" ht="23.45" customHeight="1" thickBot="1" x14ac:dyDescent="0.45">
      <c r="A24" s="112" t="s">
        <v>95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64">
        <f>M19+M22</f>
        <v>450000</v>
      </c>
    </row>
    <row r="25" spans="1:13" ht="30" customHeight="1" x14ac:dyDescent="0.25"/>
    <row r="26" spans="1:13" ht="26.1" customHeight="1" x14ac:dyDescent="0.25"/>
    <row r="27" spans="1:13" ht="30" customHeight="1" x14ac:dyDescent="0.25"/>
    <row r="28" spans="1:13" ht="30" customHeight="1" x14ac:dyDescent="0.25"/>
  </sheetData>
  <sheetProtection selectLockedCells="1"/>
  <mergeCells count="21">
    <mergeCell ref="A1:M1"/>
    <mergeCell ref="A2:M2"/>
    <mergeCell ref="A17:M17"/>
    <mergeCell ref="A15:L15"/>
    <mergeCell ref="A18:M18"/>
    <mergeCell ref="K3:M3"/>
    <mergeCell ref="A11:C11"/>
    <mergeCell ref="E11:F11"/>
    <mergeCell ref="H11:I11"/>
    <mergeCell ref="K11:L11"/>
    <mergeCell ref="A3:J3"/>
    <mergeCell ref="K13:L13"/>
    <mergeCell ref="K14:L14"/>
    <mergeCell ref="H13:I13"/>
    <mergeCell ref="H14:I14"/>
    <mergeCell ref="A13:G14"/>
    <mergeCell ref="A19:L19"/>
    <mergeCell ref="K22:L22"/>
    <mergeCell ref="A22:J22"/>
    <mergeCell ref="A24:L24"/>
    <mergeCell ref="K21:L21"/>
  </mergeCells>
  <pageMargins left="0.25" right="0.25" top="0.75" bottom="0.75" header="0.3" footer="0.3"/>
  <pageSetup scale="56" fitToHeight="0" orientation="landscape" r:id="rId1"/>
  <headerFooter>
    <oddHeader>&amp;C&amp;"-,Bold"&amp;22Appendix B - Bid Workbook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P24"/>
  <sheetViews>
    <sheetView view="pageBreakPreview" zoomScale="70" zoomScaleNormal="75" zoomScaleSheetLayoutView="70" workbookViewId="0">
      <selection activeCell="C52" sqref="C52"/>
    </sheetView>
  </sheetViews>
  <sheetFormatPr defaultColWidth="8.85546875" defaultRowHeight="15" x14ac:dyDescent="0.25"/>
  <cols>
    <col min="1" max="1" width="55.28515625" style="2" customWidth="1"/>
    <col min="2" max="2" width="19.140625" style="1" customWidth="1"/>
    <col min="3" max="3" width="12.28515625" style="1" bestFit="1" customWidth="1"/>
    <col min="4" max="4" width="22" style="1" customWidth="1"/>
    <col min="5" max="5" width="14.42578125" style="1" bestFit="1" customWidth="1"/>
    <col min="6" max="6" width="14.28515625" style="1" bestFit="1" customWidth="1"/>
    <col min="7" max="7" width="26" style="1" customWidth="1"/>
    <col min="8" max="8" width="14.42578125" style="1" bestFit="1" customWidth="1"/>
    <col min="9" max="9" width="13.140625" style="1" bestFit="1" customWidth="1"/>
    <col min="10" max="10" width="23.7109375" style="1" customWidth="1"/>
    <col min="11" max="11" width="32" style="1" customWidth="1"/>
    <col min="12" max="16384" width="8.85546875" style="1"/>
  </cols>
  <sheetData>
    <row r="1" spans="1:16" ht="45" customHeight="1" x14ac:dyDescent="0.5">
      <c r="A1" s="143" t="s">
        <v>36</v>
      </c>
      <c r="B1" s="143"/>
      <c r="C1" s="143"/>
      <c r="D1" s="143"/>
      <c r="E1" s="143"/>
      <c r="F1" s="143"/>
      <c r="G1" s="143"/>
      <c r="H1" s="53"/>
      <c r="I1" s="53"/>
      <c r="J1" s="53"/>
      <c r="K1" s="53"/>
      <c r="L1" s="53"/>
      <c r="M1" s="53"/>
      <c r="N1" s="53"/>
      <c r="O1" s="53"/>
      <c r="P1" s="53"/>
    </row>
    <row r="2" spans="1:16" ht="45.75" customHeight="1" x14ac:dyDescent="0.25">
      <c r="A2" s="144" t="s">
        <v>37</v>
      </c>
      <c r="B2" s="144"/>
      <c r="C2" s="144"/>
      <c r="D2" s="144"/>
      <c r="E2" s="144"/>
      <c r="F2" s="116"/>
      <c r="G2" s="116"/>
      <c r="H2" s="62"/>
      <c r="I2" s="62"/>
      <c r="J2" s="62"/>
      <c r="K2" s="62"/>
      <c r="L2" s="62"/>
      <c r="M2" s="62"/>
      <c r="N2" s="62"/>
      <c r="O2" s="62"/>
      <c r="P2" s="62"/>
    </row>
    <row r="3" spans="1:16" ht="24" customHeight="1" x14ac:dyDescent="0.35">
      <c r="A3" s="54" t="s">
        <v>87</v>
      </c>
      <c r="B3" s="55"/>
      <c r="C3" s="145" t="s">
        <v>38</v>
      </c>
      <c r="D3" s="146"/>
      <c r="E3" s="78"/>
      <c r="F3" s="145" t="s">
        <v>39</v>
      </c>
      <c r="G3" s="147"/>
      <c r="H3" s="78"/>
      <c r="I3" s="145" t="s">
        <v>40</v>
      </c>
      <c r="J3" s="147"/>
      <c r="K3" s="78"/>
    </row>
    <row r="4" spans="1:16" ht="51.75" customHeight="1" x14ac:dyDescent="0.25">
      <c r="A4" s="87" t="s">
        <v>41</v>
      </c>
      <c r="B4" s="88" t="s">
        <v>42</v>
      </c>
      <c r="C4" s="88" t="s">
        <v>43</v>
      </c>
      <c r="D4" s="88" t="s">
        <v>44</v>
      </c>
      <c r="E4" s="88" t="s">
        <v>45</v>
      </c>
      <c r="F4" s="88" t="s">
        <v>43</v>
      </c>
      <c r="G4" s="88" t="s">
        <v>44</v>
      </c>
      <c r="H4" s="88" t="s">
        <v>45</v>
      </c>
      <c r="I4" s="88" t="s">
        <v>43</v>
      </c>
      <c r="J4" s="88" t="s">
        <v>44</v>
      </c>
      <c r="K4" s="88" t="s">
        <v>46</v>
      </c>
    </row>
    <row r="5" spans="1:16" ht="30" customHeight="1" x14ac:dyDescent="0.25">
      <c r="A5" s="154" t="s">
        <v>47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2"/>
    </row>
    <row r="6" spans="1:16" ht="30" customHeight="1" x14ac:dyDescent="0.3">
      <c r="A6" s="89" t="s">
        <v>48</v>
      </c>
      <c r="B6" s="90">
        <v>130</v>
      </c>
      <c r="C6" s="91" t="s">
        <v>49</v>
      </c>
      <c r="D6" s="92"/>
      <c r="E6" s="96">
        <v>70</v>
      </c>
      <c r="F6" s="91" t="s">
        <v>50</v>
      </c>
      <c r="G6" s="93"/>
      <c r="H6" s="98">
        <v>10</v>
      </c>
      <c r="I6" s="83" t="s">
        <v>51</v>
      </c>
      <c r="J6" s="84"/>
      <c r="K6" s="100">
        <f>(B6*D6)+(E6*G6)+(H6*J6)</f>
        <v>0</v>
      </c>
    </row>
    <row r="7" spans="1:16" ht="30" customHeight="1" x14ac:dyDescent="0.3">
      <c r="A7" s="148" t="s">
        <v>52</v>
      </c>
      <c r="B7" s="149"/>
      <c r="C7" s="149"/>
      <c r="D7" s="149"/>
      <c r="E7" s="149"/>
      <c r="F7" s="149"/>
      <c r="G7" s="149"/>
      <c r="H7" s="98">
        <v>10000</v>
      </c>
      <c r="I7" s="94" t="s">
        <v>53</v>
      </c>
      <c r="J7" s="84"/>
      <c r="K7" s="100">
        <f>H7*J7</f>
        <v>0</v>
      </c>
    </row>
    <row r="8" spans="1:16" ht="45.75" customHeight="1" x14ac:dyDescent="0.25">
      <c r="A8" s="150" t="s">
        <v>54</v>
      </c>
      <c r="B8" s="151"/>
      <c r="C8" s="151"/>
      <c r="D8" s="151"/>
      <c r="E8" s="151"/>
      <c r="F8" s="151"/>
      <c r="G8" s="151"/>
      <c r="H8" s="152"/>
      <c r="I8" s="152"/>
      <c r="J8" s="152"/>
      <c r="K8" s="153"/>
    </row>
    <row r="9" spans="1:16" ht="48" customHeight="1" x14ac:dyDescent="0.3">
      <c r="A9" s="57" t="s">
        <v>55</v>
      </c>
      <c r="B9" s="86">
        <v>130</v>
      </c>
      <c r="C9" s="58" t="s">
        <v>49</v>
      </c>
      <c r="D9" s="59"/>
      <c r="E9" s="97">
        <v>10</v>
      </c>
      <c r="F9" s="58" t="s">
        <v>50</v>
      </c>
      <c r="G9" s="84">
        <f t="shared" ref="G9:G14" si="0">B9*D9</f>
        <v>0</v>
      </c>
      <c r="H9" s="99">
        <v>10</v>
      </c>
      <c r="I9" s="83" t="s">
        <v>51</v>
      </c>
      <c r="J9" s="95"/>
      <c r="K9" s="100">
        <f t="shared" ref="K9:K15" si="1">(B9*D9)+(E9*G9)+(H9*J9)</f>
        <v>0</v>
      </c>
    </row>
    <row r="10" spans="1:16" ht="42" customHeight="1" x14ac:dyDescent="0.3">
      <c r="A10" s="57" t="s">
        <v>56</v>
      </c>
      <c r="B10" s="86">
        <v>130</v>
      </c>
      <c r="C10" s="58" t="s">
        <v>49</v>
      </c>
      <c r="D10" s="59">
        <v>0</v>
      </c>
      <c r="E10" s="97">
        <v>10</v>
      </c>
      <c r="F10" s="58" t="s">
        <v>50</v>
      </c>
      <c r="G10" s="84">
        <f t="shared" si="0"/>
        <v>0</v>
      </c>
      <c r="H10" s="99">
        <v>10</v>
      </c>
      <c r="I10" s="83" t="s">
        <v>51</v>
      </c>
      <c r="J10" s="95"/>
      <c r="K10" s="100">
        <f t="shared" si="1"/>
        <v>0</v>
      </c>
    </row>
    <row r="11" spans="1:16" ht="45" customHeight="1" x14ac:dyDescent="0.3">
      <c r="A11" s="57" t="s">
        <v>57</v>
      </c>
      <c r="B11" s="86">
        <v>32</v>
      </c>
      <c r="C11" s="58" t="s">
        <v>49</v>
      </c>
      <c r="D11" s="59">
        <v>0</v>
      </c>
      <c r="E11" s="97">
        <v>4</v>
      </c>
      <c r="F11" s="58" t="s">
        <v>50</v>
      </c>
      <c r="G11" s="84">
        <f t="shared" ref="G11" si="2">B11*D11</f>
        <v>0</v>
      </c>
      <c r="H11" s="99">
        <v>8</v>
      </c>
      <c r="I11" s="83" t="s">
        <v>51</v>
      </c>
      <c r="J11" s="95"/>
      <c r="K11" s="100">
        <f t="shared" si="1"/>
        <v>0</v>
      </c>
    </row>
    <row r="12" spans="1:16" ht="44.25" customHeight="1" x14ac:dyDescent="0.3">
      <c r="A12" s="57" t="s">
        <v>58</v>
      </c>
      <c r="B12" s="86">
        <v>32</v>
      </c>
      <c r="C12" s="58" t="s">
        <v>49</v>
      </c>
      <c r="D12" s="59">
        <v>0</v>
      </c>
      <c r="E12" s="97">
        <v>4</v>
      </c>
      <c r="F12" s="58" t="s">
        <v>50</v>
      </c>
      <c r="G12" s="84">
        <f t="shared" si="0"/>
        <v>0</v>
      </c>
      <c r="H12" s="99">
        <v>8</v>
      </c>
      <c r="I12" s="83" t="s">
        <v>51</v>
      </c>
      <c r="J12" s="95"/>
      <c r="K12" s="100">
        <f t="shared" si="1"/>
        <v>0</v>
      </c>
    </row>
    <row r="13" spans="1:16" ht="30" customHeight="1" x14ac:dyDescent="0.3">
      <c r="A13" s="57" t="s">
        <v>59</v>
      </c>
      <c r="B13" s="86">
        <v>32</v>
      </c>
      <c r="C13" s="58" t="s">
        <v>49</v>
      </c>
      <c r="D13" s="59">
        <v>0</v>
      </c>
      <c r="E13" s="97">
        <v>4</v>
      </c>
      <c r="F13" s="58" t="s">
        <v>50</v>
      </c>
      <c r="G13" s="84">
        <f t="shared" si="0"/>
        <v>0</v>
      </c>
      <c r="H13" s="99">
        <v>8</v>
      </c>
      <c r="I13" s="83" t="s">
        <v>51</v>
      </c>
      <c r="J13" s="95"/>
      <c r="K13" s="100">
        <f t="shared" si="1"/>
        <v>0</v>
      </c>
    </row>
    <row r="14" spans="1:16" ht="30" customHeight="1" x14ac:dyDescent="0.3">
      <c r="A14" s="57" t="s">
        <v>60</v>
      </c>
      <c r="B14" s="86">
        <v>67</v>
      </c>
      <c r="C14" s="58" t="s">
        <v>49</v>
      </c>
      <c r="D14" s="59">
        <v>0</v>
      </c>
      <c r="E14" s="97">
        <v>9</v>
      </c>
      <c r="F14" s="58" t="s">
        <v>50</v>
      </c>
      <c r="G14" s="85">
        <f t="shared" si="0"/>
        <v>0</v>
      </c>
      <c r="H14" s="99">
        <v>9</v>
      </c>
      <c r="I14" s="83" t="s">
        <v>51</v>
      </c>
      <c r="J14" s="95"/>
      <c r="K14" s="100">
        <f t="shared" si="1"/>
        <v>0</v>
      </c>
    </row>
    <row r="15" spans="1:16" s="75" customFormat="1" ht="30" customHeight="1" thickBot="1" x14ac:dyDescent="0.35">
      <c r="A15" s="57" t="s">
        <v>61</v>
      </c>
      <c r="B15" s="86">
        <v>67</v>
      </c>
      <c r="C15" s="58" t="s">
        <v>49</v>
      </c>
      <c r="D15" s="59">
        <v>0</v>
      </c>
      <c r="E15" s="101">
        <v>9</v>
      </c>
      <c r="F15" s="58" t="s">
        <v>50</v>
      </c>
      <c r="G15" s="85">
        <f t="shared" ref="G15" si="3">B15*D15</f>
        <v>0</v>
      </c>
      <c r="H15" s="99">
        <v>9</v>
      </c>
      <c r="I15" s="102" t="s">
        <v>51</v>
      </c>
      <c r="J15" s="95"/>
      <c r="K15" s="103">
        <f t="shared" si="1"/>
        <v>0</v>
      </c>
    </row>
    <row r="16" spans="1:16" ht="30" customHeight="1" thickBot="1" x14ac:dyDescent="0.4">
      <c r="A16" s="156" t="s">
        <v>62</v>
      </c>
      <c r="B16" s="157"/>
      <c r="C16" s="157"/>
      <c r="D16" s="157"/>
      <c r="E16" s="157"/>
      <c r="F16" s="158"/>
      <c r="G16" s="105">
        <f>SUM(G6:G15)</f>
        <v>0</v>
      </c>
      <c r="H16" s="6" t="s">
        <v>63</v>
      </c>
    </row>
    <row r="17" spans="1:8" x14ac:dyDescent="0.25">
      <c r="A17" s="16"/>
      <c r="B17" s="16"/>
      <c r="C17" s="16"/>
      <c r="D17" s="16"/>
      <c r="E17" s="16"/>
      <c r="F17" s="16"/>
      <c r="G17" s="16"/>
      <c r="H17" s="16"/>
    </row>
    <row r="18" spans="1:8" ht="15.75" thickBot="1" x14ac:dyDescent="0.3">
      <c r="A18" s="14"/>
      <c r="B18" s="16"/>
      <c r="C18" s="16"/>
      <c r="D18" s="16"/>
      <c r="E18" s="16"/>
      <c r="F18" s="16"/>
      <c r="G18" s="16"/>
      <c r="H18" s="16"/>
    </row>
    <row r="19" spans="1:8" ht="30" customHeight="1" thickBot="1" x14ac:dyDescent="0.4">
      <c r="A19" s="112" t="s">
        <v>64</v>
      </c>
      <c r="B19" s="113"/>
      <c r="C19" s="113"/>
      <c r="D19" s="113"/>
      <c r="E19" s="77"/>
      <c r="F19" s="77"/>
      <c r="G19" s="56">
        <f>G16</f>
        <v>0</v>
      </c>
      <c r="H19" s="6"/>
    </row>
    <row r="20" spans="1:8" x14ac:dyDescent="0.25">
      <c r="A20" s="16"/>
      <c r="B20" s="16"/>
      <c r="C20" s="16"/>
      <c r="D20" s="16"/>
      <c r="E20" s="16"/>
      <c r="F20" s="16"/>
      <c r="G20" s="16"/>
      <c r="H20" s="16"/>
    </row>
    <row r="21" spans="1:8" x14ac:dyDescent="0.25">
      <c r="A21" s="16"/>
      <c r="B21" s="16"/>
      <c r="C21" s="16"/>
      <c r="D21" s="16"/>
      <c r="E21" s="16"/>
      <c r="F21" s="16"/>
      <c r="G21" s="16"/>
      <c r="H21" s="16"/>
    </row>
    <row r="22" spans="1:8" x14ac:dyDescent="0.25">
      <c r="A22" s="1"/>
    </row>
    <row r="23" spans="1:8" x14ac:dyDescent="0.25">
      <c r="A23" s="1"/>
    </row>
    <row r="24" spans="1:8" x14ac:dyDescent="0.25">
      <c r="A24" s="1"/>
    </row>
  </sheetData>
  <sheetProtection selectLockedCells="1"/>
  <mergeCells count="10">
    <mergeCell ref="I3:J3"/>
    <mergeCell ref="A7:G7"/>
    <mergeCell ref="A8:K8"/>
    <mergeCell ref="A5:K5"/>
    <mergeCell ref="A16:F16"/>
    <mergeCell ref="A1:G1"/>
    <mergeCell ref="A2:G2"/>
    <mergeCell ref="A19:D19"/>
    <mergeCell ref="C3:D3"/>
    <mergeCell ref="F3:G3"/>
  </mergeCells>
  <pageMargins left="0.25" right="0.25" top="0.75" bottom="0.75" header="0.3" footer="0.3"/>
  <pageSetup scale="43" orientation="landscape" r:id="rId1"/>
  <headerFooter>
    <oddHeader>&amp;C&amp;"-,Bold"&amp;22Appendix B - Bid Workbook</oddHeader>
  </headerFooter>
  <rowBreaks count="1" manualBreakCount="1">
    <brk id="16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N24"/>
  <sheetViews>
    <sheetView zoomScale="75" zoomScaleNormal="75" zoomScaleSheetLayoutView="90" workbookViewId="0">
      <selection activeCell="C5" sqref="C5"/>
    </sheetView>
  </sheetViews>
  <sheetFormatPr defaultColWidth="8.85546875" defaultRowHeight="15" x14ac:dyDescent="0.25"/>
  <cols>
    <col min="1" max="1" width="60.28515625" style="1" customWidth="1"/>
    <col min="2" max="2" width="30.140625" style="1" customWidth="1"/>
    <col min="3" max="3" width="31" style="1" customWidth="1"/>
    <col min="4" max="4" width="33.28515625" style="1" customWidth="1"/>
    <col min="5" max="16384" width="8.85546875" style="1"/>
  </cols>
  <sheetData>
    <row r="1" spans="1:14" ht="45" customHeight="1" x14ac:dyDescent="0.5">
      <c r="A1" s="143" t="s">
        <v>36</v>
      </c>
      <c r="B1" s="143"/>
      <c r="C1" s="143"/>
      <c r="D1" s="14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45" customHeight="1" x14ac:dyDescent="0.25">
      <c r="A2" s="144" t="s">
        <v>37</v>
      </c>
      <c r="B2" s="144"/>
      <c r="C2" s="144"/>
      <c r="D2" s="144"/>
      <c r="E2" s="8"/>
      <c r="F2" s="8"/>
    </row>
    <row r="3" spans="1:14" ht="30" customHeight="1" x14ac:dyDescent="0.4">
      <c r="A3" s="159" t="s">
        <v>88</v>
      </c>
      <c r="B3" s="159"/>
      <c r="C3" s="159"/>
      <c r="D3" s="159"/>
      <c r="E3" s="8"/>
      <c r="F3" s="8"/>
    </row>
    <row r="4" spans="1:14" ht="39.950000000000003" customHeight="1" x14ac:dyDescent="0.25">
      <c r="A4" s="32" t="s">
        <v>65</v>
      </c>
      <c r="B4" s="52" t="s">
        <v>66</v>
      </c>
      <c r="C4" s="52" t="s">
        <v>67</v>
      </c>
      <c r="D4" s="52" t="s">
        <v>68</v>
      </c>
      <c r="E4" s="9"/>
      <c r="F4" s="8"/>
    </row>
    <row r="5" spans="1:14" ht="30" customHeight="1" thickBot="1" x14ac:dyDescent="0.3">
      <c r="A5" s="48" t="s">
        <v>69</v>
      </c>
      <c r="B5" s="49">
        <v>350000</v>
      </c>
      <c r="C5" s="50"/>
      <c r="D5" s="51">
        <f>(B5*C5)+B5</f>
        <v>350000</v>
      </c>
      <c r="E5" s="8"/>
      <c r="F5" s="8"/>
    </row>
    <row r="6" spans="1:14" ht="35.25" customHeight="1" thickTop="1" thickBot="1" x14ac:dyDescent="0.3">
      <c r="A6" s="33" t="s">
        <v>70</v>
      </c>
      <c r="B6" s="34"/>
      <c r="C6" s="34"/>
      <c r="D6" s="35">
        <f>D5</f>
        <v>350000</v>
      </c>
      <c r="E6" s="10" t="s">
        <v>71</v>
      </c>
      <c r="F6" s="8"/>
    </row>
    <row r="7" spans="1:14" s="5" customFormat="1" ht="30" customHeight="1" thickTop="1" x14ac:dyDescent="0.25">
      <c r="A7" s="36"/>
      <c r="B7" s="36"/>
      <c r="C7" s="36"/>
      <c r="D7" s="36"/>
      <c r="E7" s="12"/>
      <c r="F7" s="11"/>
    </row>
    <row r="8" spans="1:14" s="5" customFormat="1" ht="30" customHeight="1" x14ac:dyDescent="0.4">
      <c r="A8" s="162" t="s">
        <v>89</v>
      </c>
      <c r="B8" s="162"/>
      <c r="C8" s="162"/>
      <c r="D8" s="162"/>
      <c r="E8" s="12"/>
      <c r="F8" s="11"/>
    </row>
    <row r="9" spans="1:14" s="5" customFormat="1" ht="39.950000000000003" customHeight="1" x14ac:dyDescent="0.25">
      <c r="A9" s="32" t="s">
        <v>65</v>
      </c>
      <c r="B9" s="52" t="s">
        <v>66</v>
      </c>
      <c r="C9" s="52" t="s">
        <v>67</v>
      </c>
      <c r="D9" s="52" t="s">
        <v>68</v>
      </c>
      <c r="E9" s="12"/>
      <c r="F9" s="11"/>
    </row>
    <row r="10" spans="1:14" s="5" customFormat="1" ht="30" customHeight="1" thickBot="1" x14ac:dyDescent="0.3">
      <c r="A10" s="48" t="s">
        <v>72</v>
      </c>
      <c r="B10" s="49">
        <v>50000</v>
      </c>
      <c r="C10" s="50"/>
      <c r="D10" s="51">
        <f>(B10*C10)+B10</f>
        <v>50000</v>
      </c>
      <c r="E10" s="12"/>
      <c r="F10" s="11"/>
    </row>
    <row r="11" spans="1:14" s="5" customFormat="1" ht="35.25" customHeight="1" thickTop="1" thickBot="1" x14ac:dyDescent="0.3">
      <c r="A11" s="37" t="s">
        <v>73</v>
      </c>
      <c r="B11" s="38"/>
      <c r="C11" s="38"/>
      <c r="D11" s="39">
        <f>D10</f>
        <v>50000</v>
      </c>
      <c r="E11" s="12" t="s">
        <v>74</v>
      </c>
      <c r="F11" s="11"/>
    </row>
    <row r="12" spans="1:14" s="5" customFormat="1" ht="30" customHeight="1" thickTop="1" x14ac:dyDescent="0.25">
      <c r="A12" s="36"/>
      <c r="B12" s="36"/>
      <c r="C12" s="36"/>
      <c r="D12" s="36"/>
      <c r="E12" s="12"/>
      <c r="F12" s="11"/>
    </row>
    <row r="13" spans="1:14" s="5" customFormat="1" ht="30" customHeight="1" x14ac:dyDescent="0.4">
      <c r="A13" s="161" t="s">
        <v>90</v>
      </c>
      <c r="B13" s="161"/>
      <c r="C13" s="161"/>
      <c r="D13" s="161"/>
      <c r="E13" s="12"/>
      <c r="F13" s="11"/>
    </row>
    <row r="14" spans="1:14" s="5" customFormat="1" ht="39.950000000000003" customHeight="1" x14ac:dyDescent="0.25">
      <c r="A14" s="32" t="s">
        <v>65</v>
      </c>
      <c r="B14" s="52" t="s">
        <v>66</v>
      </c>
      <c r="C14" s="52" t="s">
        <v>67</v>
      </c>
      <c r="D14" s="52" t="s">
        <v>68</v>
      </c>
      <c r="E14" s="12"/>
      <c r="F14" s="11"/>
    </row>
    <row r="15" spans="1:14" s="5" customFormat="1" ht="30" customHeight="1" thickBot="1" x14ac:dyDescent="0.3">
      <c r="A15" s="48" t="s">
        <v>75</v>
      </c>
      <c r="B15" s="49">
        <v>50000</v>
      </c>
      <c r="C15" s="50"/>
      <c r="D15" s="51">
        <f>(B15*C15)+B15</f>
        <v>50000</v>
      </c>
      <c r="E15" s="12"/>
      <c r="F15" s="11"/>
    </row>
    <row r="16" spans="1:14" s="5" customFormat="1" ht="35.25" customHeight="1" thickTop="1" thickBot="1" x14ac:dyDescent="0.3">
      <c r="A16" s="40" t="s">
        <v>76</v>
      </c>
      <c r="B16" s="41"/>
      <c r="C16" s="41"/>
      <c r="D16" s="42">
        <f>D15</f>
        <v>50000</v>
      </c>
      <c r="E16" s="12" t="s">
        <v>77</v>
      </c>
      <c r="F16" s="11"/>
    </row>
    <row r="17" spans="1:6" s="5" customFormat="1" ht="30" customHeight="1" thickTop="1" x14ac:dyDescent="0.25">
      <c r="A17" s="36"/>
      <c r="B17" s="36"/>
      <c r="C17" s="36"/>
      <c r="D17" s="36"/>
      <c r="E17" s="12"/>
      <c r="F17" s="11"/>
    </row>
    <row r="18" spans="1:6" ht="30" customHeight="1" x14ac:dyDescent="0.4">
      <c r="A18" s="160" t="s">
        <v>91</v>
      </c>
      <c r="B18" s="160"/>
      <c r="C18" s="160"/>
      <c r="D18" s="160"/>
      <c r="E18" s="10"/>
      <c r="F18" s="8"/>
    </row>
    <row r="19" spans="1:6" ht="37.5" customHeight="1" x14ac:dyDescent="0.25">
      <c r="A19" s="32" t="s">
        <v>65</v>
      </c>
      <c r="B19" s="52" t="s">
        <v>78</v>
      </c>
      <c r="C19" s="52" t="s">
        <v>79</v>
      </c>
      <c r="D19" s="52" t="s">
        <v>68</v>
      </c>
      <c r="E19" s="10"/>
      <c r="F19" s="8"/>
    </row>
    <row r="20" spans="1:6" ht="38.25" customHeight="1" thickBot="1" x14ac:dyDescent="0.3">
      <c r="A20" s="48" t="s">
        <v>80</v>
      </c>
      <c r="B20" s="17">
        <v>30</v>
      </c>
      <c r="C20" s="60">
        <v>0</v>
      </c>
      <c r="D20" s="61">
        <f>B20*C20</f>
        <v>0</v>
      </c>
      <c r="E20" s="10"/>
      <c r="F20" s="8"/>
    </row>
    <row r="21" spans="1:6" ht="35.25" customHeight="1" thickTop="1" thickBot="1" x14ac:dyDescent="0.3">
      <c r="A21" s="43" t="s">
        <v>81</v>
      </c>
      <c r="B21" s="44"/>
      <c r="C21" s="44"/>
      <c r="D21" s="45">
        <f>SUM(D20:D20)</f>
        <v>0</v>
      </c>
      <c r="E21" s="10" t="s">
        <v>82</v>
      </c>
      <c r="F21" s="8"/>
    </row>
    <row r="22" spans="1:6" s="5" customFormat="1" ht="30" customHeight="1" thickTop="1" thickBot="1" x14ac:dyDescent="0.3">
      <c r="A22" s="36"/>
      <c r="B22" s="36"/>
      <c r="C22" s="36"/>
      <c r="D22" s="36"/>
      <c r="E22" s="12"/>
      <c r="F22" s="11"/>
    </row>
    <row r="23" spans="1:6" s="7" customFormat="1" ht="35.25" customHeight="1" thickBot="1" x14ac:dyDescent="0.3">
      <c r="A23" s="76" t="s">
        <v>83</v>
      </c>
      <c r="B23" s="46"/>
      <c r="C23" s="46"/>
      <c r="D23" s="47">
        <f>D6+D11+D16+D21</f>
        <v>450000</v>
      </c>
      <c r="E23" s="13"/>
      <c r="F23" s="13"/>
    </row>
    <row r="24" spans="1:6" ht="30" customHeight="1" x14ac:dyDescent="0.25">
      <c r="A24" s="8"/>
      <c r="B24" s="8"/>
      <c r="C24" s="8"/>
      <c r="D24" s="8"/>
      <c r="E24" s="8"/>
      <c r="F24" s="8"/>
    </row>
  </sheetData>
  <sheetProtection selectLockedCells="1"/>
  <mergeCells count="6">
    <mergeCell ref="A1:D1"/>
    <mergeCell ref="A2:D2"/>
    <mergeCell ref="A3:D3"/>
    <mergeCell ref="A18:D18"/>
    <mergeCell ref="A13:D13"/>
    <mergeCell ref="A8:D8"/>
  </mergeCells>
  <pageMargins left="0.7" right="0.7" top="0.75" bottom="0.75" header="0.3" footer="0.3"/>
  <pageSetup scale="55" orientation="portrait" r:id="rId1"/>
  <headerFooter>
    <oddHeader xml:space="preserve">&amp;C&amp;"-,Bold"&amp;22Appendix B - Bid Workbook&amp;20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65a5a57-ae55-4673-9542-e1f26915c84a" xsi:nil="true"/>
    <lcf76f155ced4ddcb4097134ff3c332f xmlns="7c71227d-fdd1-49d3-aa9d-ee24142e037c">
      <Terms xmlns="http://schemas.microsoft.com/office/infopath/2007/PartnerControls"/>
    </lcf76f155ced4ddcb4097134ff3c332f>
  </documentManagement>
</p:properties>
</file>

<file path=customXml/item4.xml><?xml version="1.0" encoding="utf-8"?>
<tns:customPropertyEditors xmlns:tns="http://schemas.microsoft.com/office/2006/customDocumentInformationPanel">
  <tns:showOnOpen>false</tns:showOnOpen>
  <tns:defaultPropertyEditorNamespace>Standard and SharePoint library properties</tns:defaultPropertyEditorNamespace>
</tns:customPropertyEditors>
</file>

<file path=customXml/itemProps1.xml><?xml version="1.0" encoding="utf-8"?>
<ds:datastoreItem xmlns:ds="http://schemas.openxmlformats.org/officeDocument/2006/customXml" ds:itemID="{878FAF0E-F851-40B9-9D92-3205DF4E5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1B5964-C6B9-402C-9886-A658DACCA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077AAA-C5A4-4C77-AD9F-584801C061DF}">
  <ds:schemaRefs>
    <ds:schemaRef ds:uri="http://schemas.microsoft.com/office/2006/metadata/properties"/>
    <ds:schemaRef ds:uri="http://schemas.microsoft.com/office/infopath/2007/PartnerControls"/>
    <ds:schemaRef ds:uri="2626148a-8767-4a33-8dc0-d5407bb8d818"/>
    <ds:schemaRef ds:uri="b097eda1-a156-49b6-9370-51c9633c5021"/>
    <ds:schemaRef ds:uri="http://schemas.microsoft.com/sharepoint/v3"/>
    <ds:schemaRef ds:uri="265a5a57-ae55-4673-9542-e1f26915c84a"/>
    <ds:schemaRef ds:uri="7c71227d-fdd1-49d3-aa9d-ee24142e037c"/>
  </ds:schemaRefs>
</ds:datastoreItem>
</file>

<file path=customXml/itemProps4.xml><?xml version="1.0" encoding="utf-8"?>
<ds:datastoreItem xmlns:ds="http://schemas.openxmlformats.org/officeDocument/2006/customXml" ds:itemID="{333DA8D9-6920-474C-AFE9-45B4AA3A3B45}">
  <ds:schemaRefs>
    <ds:schemaRef ds:uri="http://schemas.microsoft.com/office/2006/customDocumentInformationPanel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INPUT SHEET 1</vt:lpstr>
      <vt:lpstr>INPUT SHEET 2</vt:lpstr>
      <vt:lpstr>INPUT SHEET 3</vt:lpstr>
      <vt:lpstr>'INPUT SHEET 1'!Print_Area</vt:lpstr>
      <vt:lpstr>'INPUT SHEET 2'!Print_Area</vt:lpstr>
      <vt:lpstr>'INPUT SHEET 3'!Print_Area</vt:lpstr>
    </vt:vector>
  </TitlesOfParts>
  <Manager/>
  <Company>JEA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060-15 APPENDIX B BID WORKBOOK</dc:title>
  <dc:subject/>
  <dc:creator>GuevL@jea.com</dc:creator>
  <cp:keywords/>
  <dc:description/>
  <cp:lastModifiedBy>Rix, Lynn</cp:lastModifiedBy>
  <cp:revision/>
  <dcterms:created xsi:type="dcterms:W3CDTF">2014-09-18T14:48:12Z</dcterms:created>
  <dcterms:modified xsi:type="dcterms:W3CDTF">2026-04-15T16:54:04Z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_dlc_DocIdItemGuid">
    <vt:lpwstr>d4d893e4-1ec8-47c5-8b7b-16086e1df8b2</vt:lpwstr>
  </property>
  <property fmtid="{D5CDD505-2E9C-101B-9397-08002B2CF9AE}" pid="4" name="Order">
    <vt:r8>3447900</vt:r8>
  </property>
  <property fmtid="{D5CDD505-2E9C-101B-9397-08002B2CF9AE}" pid="5" name="MediaServiceImageTags">
    <vt:lpwstr/>
  </property>
</Properties>
</file>