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ea1.sharepoint.com/sites/GenerationSupportProjectManagement/Shared Documents/General/Procurement/Vendors/Fire Protectiom/"/>
    </mc:Choice>
  </mc:AlternateContent>
  <xr:revisionPtr revIDLastSave="0" documentId="8_{00F6D762-3FF8-4406-A673-746F52C043D8}" xr6:coauthVersionLast="47" xr6:coauthVersionMax="47" xr10:uidLastSave="{00000000-0000-0000-0000-000000000000}"/>
  <bookViews>
    <workbookView xWindow="-108" yWindow="-108" windowWidth="29016" windowHeight="15816" activeTab="1" xr2:uid="{00000000-000D-0000-FFFF-FFFF00000000}"/>
  </bookViews>
  <sheets>
    <sheet name="Inspection" sheetId="2" r:id="rId1"/>
    <sheet name="Unit Rates" sheetId="1" r:id="rId2"/>
  </sheets>
  <definedNames>
    <definedName name="_xlnm.Print_Area" localSheetId="0">Inspection!$A$1:$J$51</definedName>
    <definedName name="_xlnm.Print_Area" localSheetId="1">'Unit Rates'!$A$1:$G$35</definedName>
    <definedName name="_xlnm.Print_Titles" localSheetId="0">Inspection!$1:$4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G43" i="2" l="1"/>
  <c r="J43" i="2" s="1"/>
  <c r="G42" i="2"/>
  <c r="J42" i="2" s="1"/>
  <c r="E21" i="1"/>
  <c r="F21" i="1" s="1"/>
  <c r="E20" i="1"/>
  <c r="F20" i="1" s="1"/>
  <c r="E19" i="1"/>
  <c r="F19" i="1" s="1"/>
  <c r="E18" i="1"/>
  <c r="F18" i="1" s="1"/>
  <c r="E31" i="1" l="1"/>
  <c r="F31" i="1" s="1"/>
  <c r="F32" i="1" s="1"/>
  <c r="G35" i="2" l="1"/>
  <c r="J35" i="2" s="1"/>
  <c r="G25" i="2"/>
  <c r="J25" i="2" s="1"/>
  <c r="G13" i="2"/>
  <c r="J13" i="2" s="1"/>
  <c r="F13" i="1" l="1"/>
  <c r="G46" i="2" l="1"/>
  <c r="J46" i="2" s="1"/>
  <c r="G24" i="2"/>
  <c r="J24" i="2" s="1"/>
  <c r="G41" i="2" l="1"/>
  <c r="J41" i="2" s="1"/>
  <c r="G31" i="2"/>
  <c r="J31" i="2" s="1"/>
  <c r="G19" i="2"/>
  <c r="J19" i="2" s="1"/>
  <c r="G8" i="2"/>
  <c r="J8" i="2" s="1"/>
  <c r="F10" i="1" l="1"/>
  <c r="F9" i="1"/>
  <c r="F8" i="1"/>
  <c r="F7" i="1"/>
  <c r="G32" i="2"/>
  <c r="J32" i="2" s="1"/>
  <c r="G20" i="2"/>
  <c r="J20" i="2" s="1"/>
  <c r="G9" i="2"/>
  <c r="J9" i="2" s="1"/>
  <c r="G44" i="2" l="1"/>
  <c r="J44" i="2" s="1"/>
  <c r="G33" i="2"/>
  <c r="J33" i="2" s="1"/>
  <c r="G22" i="2"/>
  <c r="J22" i="2" s="1"/>
  <c r="G21" i="2"/>
  <c r="J21" i="2" s="1"/>
  <c r="G11" i="2"/>
  <c r="J11" i="2" s="1"/>
  <c r="G10" i="2"/>
  <c r="J10" i="2" s="1"/>
  <c r="J47" i="2" l="1"/>
  <c r="J36" i="2"/>
  <c r="J26" i="2"/>
  <c r="J14" i="2"/>
  <c r="G23" i="2"/>
  <c r="J23" i="2" s="1"/>
  <c r="G18" i="2"/>
  <c r="J18" i="2" s="1"/>
  <c r="J27" i="2" l="1"/>
  <c r="G45" i="2" l="1"/>
  <c r="J45" i="2" s="1"/>
  <c r="G40" i="2"/>
  <c r="J40" i="2" s="1"/>
  <c r="G34" i="2"/>
  <c r="J34" i="2" s="1"/>
  <c r="G30" i="2"/>
  <c r="J30" i="2" s="1"/>
  <c r="G12" i="2"/>
  <c r="J12" i="2" s="1"/>
  <c r="G7" i="2"/>
  <c r="J7" i="2" s="1"/>
  <c r="J15" i="2" l="1"/>
  <c r="J37" i="2"/>
  <c r="J48" i="2" l="1"/>
  <c r="J50" i="2" s="1"/>
  <c r="F14" i="1" l="1"/>
  <c r="E26" i="1" l="1"/>
  <c r="F26" i="1" s="1"/>
  <c r="F27" i="1" l="1"/>
  <c r="F22" i="1" l="1"/>
  <c r="F34" i="1" s="1"/>
</calcChain>
</file>

<file path=xl/sharedStrings.xml><?xml version="1.0" encoding="utf-8"?>
<sst xmlns="http://schemas.openxmlformats.org/spreadsheetml/2006/main" count="123" uniqueCount="68">
  <si>
    <t xml:space="preserve">        Job  Classification</t>
  </si>
  <si>
    <t>Electric Plant</t>
  </si>
  <si>
    <t>Brandy Branch Generating Station (BBGS)</t>
  </si>
  <si>
    <t>Kennedy Generating Station (KGS)</t>
  </si>
  <si>
    <t>Northside Generating Station (NGS)</t>
  </si>
  <si>
    <t>Annual Rate</t>
  </si>
  <si>
    <t>Greenland Energy Center (GEC)</t>
  </si>
  <si>
    <t>Subcontracts</t>
  </si>
  <si>
    <t>Equipment Rental Invoice Markup</t>
  </si>
  <si>
    <t>5.0  Equipment Rental</t>
  </si>
  <si>
    <t>Bid Total Section 3.0</t>
  </si>
  <si>
    <t>Bid Total Section 4.0</t>
  </si>
  <si>
    <t>Bid Total Section 2.0</t>
  </si>
  <si>
    <t>Fire Alarm Technician</t>
  </si>
  <si>
    <t>Fire Sprinkler Technician</t>
  </si>
  <si>
    <t>Annual
(1)</t>
  </si>
  <si>
    <t>3rd Year
(1)</t>
  </si>
  <si>
    <t>5th Year
(1)</t>
  </si>
  <si>
    <t>Fire Sprinkler Technician Helper</t>
  </si>
  <si>
    <t>Fire Alarm Technician Helper</t>
  </si>
  <si>
    <t>Straight Time Hourly Rate</t>
  </si>
  <si>
    <t>Foam</t>
  </si>
  <si>
    <t>Wet/Dry</t>
  </si>
  <si>
    <t>a.  Fire Alarm System Inspection/Testing</t>
  </si>
  <si>
    <t>b.  Fire Sprinkler System Inspection/Testing</t>
  </si>
  <si>
    <t>c.  Fire Pump Inspection/Testing</t>
  </si>
  <si>
    <t xml:space="preserve">e.  Fire Sprinkler Back Flow Inspection/Testing </t>
  </si>
  <si>
    <t>5-Year Totals</t>
  </si>
  <si>
    <t>2.0  Estimated Labor Hours - 5 Year Totals</t>
  </si>
  <si>
    <t>3.0  Estimated Parts Replacement - 5 Year Totals</t>
  </si>
  <si>
    <t>4.0  Estimated Subcontract Usage - 5 Year Totals</t>
  </si>
  <si>
    <t>d.  Fire Hydrant Inspection/Testing - including PIV's</t>
  </si>
  <si>
    <t>f.  Underground Fire Main Loop Test</t>
  </si>
  <si>
    <t>Buildings</t>
  </si>
  <si>
    <t>Fire Sprinkler Inspector</t>
  </si>
  <si>
    <t>Annual</t>
  </si>
  <si>
    <t>Parts
Estimate
Annual</t>
  </si>
  <si>
    <t>Subcontract Estimate
Annual</t>
  </si>
  <si>
    <t xml:space="preserve">          Electric Plant</t>
  </si>
  <si>
    <t xml:space="preserve">          All Electric Plants</t>
  </si>
  <si>
    <t>g.  Underground Fire Main Loop Test</t>
  </si>
  <si>
    <t>f.  Fire Hose Cabinets &amp; Hoses</t>
  </si>
  <si>
    <t>e.  Fire Hose Cabinets &amp; Hoses</t>
  </si>
  <si>
    <t>Inspection Intervals / # of Occurrences</t>
  </si>
  <si>
    <t>Overtime Hourly Rate</t>
  </si>
  <si>
    <t>Subtotal NGS</t>
  </si>
  <si>
    <t>Subtotal BBGS</t>
  </si>
  <si>
    <t>Subtotal KGS</t>
  </si>
  <si>
    <t>Subtotal GEC</t>
  </si>
  <si>
    <t>Equip. Rental
Mark Up % (not to exceed 10%)</t>
  </si>
  <si>
    <r>
      <t xml:space="preserve">Semi-Annual
</t>
    </r>
    <r>
      <rPr>
        <b/>
        <sz val="11"/>
        <rFont val="Calibri"/>
        <family val="2"/>
        <scheme val="minor"/>
      </rPr>
      <t>(1)</t>
    </r>
  </si>
  <si>
    <r>
      <t xml:space="preserve">Subcontract
Mark Up %
</t>
    </r>
    <r>
      <rPr>
        <b/>
        <sz val="8"/>
        <color theme="1"/>
        <rFont val="Calibri"/>
        <family val="2"/>
        <scheme val="minor"/>
      </rPr>
      <t>not to exceed 10%</t>
    </r>
  </si>
  <si>
    <r>
      <t xml:space="preserve">Parts
Mark Up %
</t>
    </r>
    <r>
      <rPr>
        <b/>
        <sz val="8"/>
        <color theme="1"/>
        <rFont val="Calibri"/>
        <family val="2"/>
        <scheme val="minor"/>
      </rPr>
      <t>not to exceed 15%</t>
    </r>
  </si>
  <si>
    <t>Estimate
Annual</t>
  </si>
  <si>
    <t>Location or System</t>
  </si>
  <si>
    <t>Site Wide</t>
  </si>
  <si>
    <t>Electrician (Industrial)</t>
  </si>
  <si>
    <t>Electrician (Fiber Optic)</t>
  </si>
  <si>
    <t>Fire Protection Inspection &amp; Testing</t>
  </si>
  <si>
    <t>Five Year Total Section 1.0 - Fire Protection Inspection &amp; Testing</t>
  </si>
  <si>
    <t>Respondents will only populate the cells highlighted in Yellow</t>
  </si>
  <si>
    <r>
      <t xml:space="preserve">Quarterly </t>
    </r>
    <r>
      <rPr>
        <b/>
        <sz val="11"/>
        <rFont val="Calibri"/>
        <family val="2"/>
        <scheme val="minor"/>
      </rPr>
      <t>(3)
unit price for each</t>
    </r>
  </si>
  <si>
    <t>d.  Fire Hydrant Inspection/Testing</t>
  </si>
  <si>
    <t>Electric Plant Fire Protection Inspection, Testing &amp; Maintenance Services
Respondent Rates Workbook</t>
  </si>
  <si>
    <t>Five Year Total Sections 2.0 through 5.0 - Hourly Rates and Markups</t>
  </si>
  <si>
    <t>Labor Hours Estimate</t>
  </si>
  <si>
    <t>Clean Agent</t>
  </si>
  <si>
    <r>
      <rPr>
        <b/>
        <sz val="16"/>
        <color rgb="FFFF0000"/>
        <rFont val="Calibri"/>
        <family val="2"/>
        <scheme val="minor"/>
      </rPr>
      <t>ADDENDUM 5 BAFO</t>
    </r>
    <r>
      <rPr>
        <b/>
        <sz val="16"/>
        <color theme="1"/>
        <rFont val="Calibri"/>
        <family val="2"/>
        <scheme val="minor"/>
      </rPr>
      <t xml:space="preserve"> - Electric Plant Fire Protection - Inspection, Testing, &amp; Maintenance Services
Respondent Rates Workbook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</si>
</sst>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right"/>
    </xf>
    <xf numFmtId="44" fontId="2" fillId="0" borderId="0" xfId="1" applyFont="1"/>
    <xf numFmtId="0" fontId="5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1" xfId="1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2" borderId="3" xfId="0" applyFill="1" applyBorder="1"/>
    <xf numFmtId="9" fontId="4" fillId="2" borderId="3" xfId="0" applyNumberFormat="1" applyFont="1" applyFill="1" applyBorder="1" applyAlignment="1">
      <alignment horizontal="center"/>
    </xf>
    <xf numFmtId="44" fontId="5" fillId="0" borderId="0" xfId="1" applyFont="1"/>
    <xf numFmtId="44" fontId="3" fillId="0" borderId="0" xfId="1" applyFont="1"/>
    <xf numFmtId="44" fontId="5" fillId="0" borderId="1" xfId="0" applyNumberFormat="1" applyFont="1" applyBorder="1"/>
    <xf numFmtId="44" fontId="3" fillId="0" borderId="0" xfId="0" applyNumberFormat="1" applyFont="1"/>
    <xf numFmtId="44" fontId="0" fillId="3" borderId="1" xfId="1" applyFont="1" applyFill="1" applyBorder="1" applyProtection="1">
      <protection locked="0"/>
    </xf>
    <xf numFmtId="0" fontId="2" fillId="0" borderId="1" xfId="0" applyFont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4" fontId="0" fillId="0" borderId="5" xfId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wrapText="1"/>
    </xf>
    <xf numFmtId="44" fontId="5" fillId="0" borderId="0" xfId="0" applyNumberFormat="1" applyFont="1" applyBorder="1"/>
    <xf numFmtId="0" fontId="2" fillId="2" borderId="4" xfId="0" applyFont="1" applyFill="1" applyBorder="1" applyAlignment="1">
      <alignment horizontal="center" wrapText="1"/>
    </xf>
    <xf numFmtId="9" fontId="0" fillId="3" borderId="1" xfId="2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</xf>
    <xf numFmtId="44" fontId="0" fillId="0" borderId="0" xfId="1" applyFont="1" applyFill="1" applyBorder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44" fontId="2" fillId="0" borderId="6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vertical="center" wrapText="1"/>
    </xf>
    <xf numFmtId="7" fontId="0" fillId="0" borderId="1" xfId="1" applyNumberFormat="1" applyFon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/>
    <xf numFmtId="0" fontId="2" fillId="0" borderId="0" xfId="0" applyFont="1" applyAlignment="1"/>
    <xf numFmtId="0" fontId="3" fillId="0" borderId="1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44" fontId="8" fillId="0" borderId="0" xfId="1" applyFont="1"/>
    <xf numFmtId="0" fontId="2" fillId="0" borderId="0" xfId="0" applyFont="1" applyAlignment="1">
      <alignment horizontal="center"/>
    </xf>
    <xf numFmtId="7" fontId="3" fillId="5" borderId="8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5" borderId="8" xfId="0" applyNumberFormat="1" applyFont="1" applyFill="1" applyBorder="1" applyAlignment="1">
      <alignment vertical="center"/>
    </xf>
    <xf numFmtId="7" fontId="5" fillId="0" borderId="1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 applyProtection="1">
      <alignment vertical="center" wrapText="1"/>
    </xf>
    <xf numFmtId="7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4" fontId="6" fillId="5" borderId="9" xfId="1" applyFont="1" applyFill="1" applyBorder="1" applyAlignment="1">
      <alignment horizontal="left" vertical="center"/>
    </xf>
    <xf numFmtId="44" fontId="6" fillId="5" borderId="10" xfId="1" applyFont="1" applyFill="1" applyBorder="1" applyAlignment="1">
      <alignment horizontal="left" vertical="center"/>
    </xf>
    <xf numFmtId="44" fontId="6" fillId="5" borderId="13" xfId="1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5" borderId="9" xfId="1" applyFont="1" applyFill="1" applyBorder="1" applyAlignment="1">
      <alignment horizontal="left" vertical="center"/>
    </xf>
    <xf numFmtId="44" fontId="3" fillId="5" borderId="10" xfId="1" applyFont="1" applyFill="1" applyBorder="1" applyAlignment="1">
      <alignment horizontal="left" vertical="center"/>
    </xf>
    <xf numFmtId="44" fontId="3" fillId="5" borderId="13" xfId="1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61"/>
  <sheetViews>
    <sheetView view="pageBreakPreview" zoomScale="60" zoomScaleNormal="100" workbookViewId="0">
      <selection activeCell="F10" sqref="F10"/>
    </sheetView>
  </sheetViews>
  <sheetFormatPr defaultRowHeight="14.4" x14ac:dyDescent="0.3"/>
  <cols>
    <col min="1" max="1" width="5.44140625" customWidth="1"/>
    <col min="2" max="2" width="46.44140625" customWidth="1"/>
    <col min="3" max="3" width="15.44140625" customWidth="1"/>
    <col min="4" max="4" width="18.5546875" customWidth="1"/>
    <col min="5" max="5" width="12.33203125" customWidth="1"/>
    <col min="6" max="9" width="11.6640625" customWidth="1"/>
    <col min="10" max="10" width="20.5546875" customWidth="1"/>
  </cols>
  <sheetData>
    <row r="1" spans="1:10" ht="48.75" customHeight="1" x14ac:dyDescent="0.3">
      <c r="A1" s="87" t="s">
        <v>67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34.5" customHeight="1" x14ac:dyDescent="0.3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27.75" customHeight="1" x14ac:dyDescent="0.35">
      <c r="A3" s="76">
        <v>1</v>
      </c>
      <c r="B3" s="77" t="s">
        <v>58</v>
      </c>
      <c r="C3" s="35"/>
      <c r="D3" s="90" t="s">
        <v>43</v>
      </c>
      <c r="E3" s="91"/>
      <c r="F3" s="91"/>
      <c r="G3" s="91"/>
      <c r="H3" s="91"/>
      <c r="I3" s="92"/>
      <c r="J3" s="48"/>
    </row>
    <row r="4" spans="1:10" ht="30" customHeight="1" x14ac:dyDescent="0.3">
      <c r="A4" s="31"/>
      <c r="B4" s="62" t="s">
        <v>1</v>
      </c>
      <c r="C4" s="63" t="s">
        <v>54</v>
      </c>
      <c r="D4" s="64" t="s">
        <v>61</v>
      </c>
      <c r="E4" s="65" t="s">
        <v>50</v>
      </c>
      <c r="F4" s="65" t="s">
        <v>15</v>
      </c>
      <c r="G4" s="64" t="s">
        <v>5</v>
      </c>
      <c r="H4" s="65" t="s">
        <v>16</v>
      </c>
      <c r="I4" s="65" t="s">
        <v>17</v>
      </c>
      <c r="J4" s="66" t="s">
        <v>27</v>
      </c>
    </row>
    <row r="5" spans="1:10" ht="20.100000000000001" customHeight="1" x14ac:dyDescent="0.3">
      <c r="A5" s="31"/>
      <c r="B5" s="67"/>
      <c r="C5" s="68"/>
      <c r="D5" s="69"/>
      <c r="E5" s="69"/>
      <c r="F5" s="69"/>
      <c r="G5" s="69"/>
      <c r="H5" s="69"/>
      <c r="I5" s="69"/>
      <c r="J5" s="70"/>
    </row>
    <row r="6" spans="1:10" ht="20.100000000000001" customHeight="1" x14ac:dyDescent="0.3">
      <c r="A6" s="78">
        <v>1.1000000000000001</v>
      </c>
      <c r="B6" s="75" t="s">
        <v>4</v>
      </c>
      <c r="C6" s="39"/>
      <c r="D6" s="34"/>
      <c r="E6" s="34"/>
      <c r="F6" s="34"/>
      <c r="G6" s="28"/>
      <c r="H6" s="34"/>
      <c r="I6" s="34"/>
      <c r="J6" s="29"/>
    </row>
    <row r="7" spans="1:10" ht="30" customHeight="1" x14ac:dyDescent="0.3">
      <c r="A7" s="34"/>
      <c r="B7" s="80" t="s">
        <v>23</v>
      </c>
      <c r="C7" s="41" t="s">
        <v>33</v>
      </c>
      <c r="D7" s="38"/>
      <c r="E7" s="52">
        <v>0</v>
      </c>
      <c r="F7" s="52">
        <v>0</v>
      </c>
      <c r="G7" s="53">
        <f>E7+F7</f>
        <v>0</v>
      </c>
      <c r="H7" s="38"/>
      <c r="I7" s="38"/>
      <c r="J7" s="37">
        <f>(G7*5)</f>
        <v>0</v>
      </c>
    </row>
    <row r="8" spans="1:10" ht="30" customHeight="1" x14ac:dyDescent="0.3">
      <c r="A8" s="34"/>
      <c r="B8" s="81"/>
      <c r="C8" s="40" t="s">
        <v>66</v>
      </c>
      <c r="D8" s="38"/>
      <c r="E8" s="52">
        <v>0</v>
      </c>
      <c r="F8" s="52">
        <v>0</v>
      </c>
      <c r="G8" s="53">
        <f t="shared" ref="G8" si="0">E8+F8</f>
        <v>0</v>
      </c>
      <c r="H8" s="38"/>
      <c r="I8" s="38"/>
      <c r="J8" s="37">
        <f>(G8*5)</f>
        <v>0</v>
      </c>
    </row>
    <row r="9" spans="1:10" ht="30" customHeight="1" x14ac:dyDescent="0.3">
      <c r="A9" s="34"/>
      <c r="B9" s="80" t="s">
        <v>24</v>
      </c>
      <c r="C9" s="41" t="s">
        <v>22</v>
      </c>
      <c r="D9" s="52">
        <v>0</v>
      </c>
      <c r="E9" s="38"/>
      <c r="F9" s="52">
        <v>0</v>
      </c>
      <c r="G9" s="53">
        <f>(D9*3)+F9</f>
        <v>0</v>
      </c>
      <c r="H9" s="38"/>
      <c r="I9" s="52">
        <v>0</v>
      </c>
      <c r="J9" s="37">
        <f>(G9*5)+I9</f>
        <v>0</v>
      </c>
    </row>
    <row r="10" spans="1:10" ht="30" customHeight="1" x14ac:dyDescent="0.3">
      <c r="A10" s="34"/>
      <c r="B10" s="81"/>
      <c r="C10" s="42" t="s">
        <v>21</v>
      </c>
      <c r="D10" s="38"/>
      <c r="E10" s="38"/>
      <c r="F10" s="52">
        <v>0</v>
      </c>
      <c r="G10" s="53">
        <f t="shared" ref="G10:G11" si="1">F10</f>
        <v>0</v>
      </c>
      <c r="H10" s="38"/>
      <c r="I10" s="38"/>
      <c r="J10" s="37">
        <f t="shared" ref="J10:J12" si="2">(G10*5)</f>
        <v>0</v>
      </c>
    </row>
    <row r="11" spans="1:10" ht="30" customHeight="1" x14ac:dyDescent="0.3">
      <c r="A11" s="34"/>
      <c r="B11" s="44" t="s">
        <v>25</v>
      </c>
      <c r="C11" s="58" t="s">
        <v>55</v>
      </c>
      <c r="D11" s="38"/>
      <c r="E11" s="38"/>
      <c r="F11" s="52">
        <v>0</v>
      </c>
      <c r="G11" s="53">
        <f t="shared" si="1"/>
        <v>0</v>
      </c>
      <c r="H11" s="38"/>
      <c r="I11" s="38"/>
      <c r="J11" s="37">
        <f t="shared" si="2"/>
        <v>0</v>
      </c>
    </row>
    <row r="12" spans="1:10" ht="30" customHeight="1" x14ac:dyDescent="0.3">
      <c r="A12" s="34"/>
      <c r="B12" s="45" t="s">
        <v>31</v>
      </c>
      <c r="C12" s="58" t="s">
        <v>55</v>
      </c>
      <c r="D12" s="38"/>
      <c r="E12" s="38"/>
      <c r="F12" s="52">
        <v>0</v>
      </c>
      <c r="G12" s="53">
        <f>F12</f>
        <v>0</v>
      </c>
      <c r="H12" s="38"/>
      <c r="I12" s="38"/>
      <c r="J12" s="37">
        <f t="shared" si="2"/>
        <v>0</v>
      </c>
    </row>
    <row r="13" spans="1:10" ht="30" customHeight="1" x14ac:dyDescent="0.3">
      <c r="A13" s="34"/>
      <c r="B13" s="45" t="s">
        <v>42</v>
      </c>
      <c r="C13" s="58" t="s">
        <v>55</v>
      </c>
      <c r="D13" s="38"/>
      <c r="E13" s="38"/>
      <c r="F13" s="52">
        <v>0</v>
      </c>
      <c r="G13" s="53">
        <f>F13</f>
        <v>0</v>
      </c>
      <c r="H13" s="38"/>
      <c r="I13" s="52">
        <v>0</v>
      </c>
      <c r="J13" s="37">
        <f>(G13*5)+I13</f>
        <v>0</v>
      </c>
    </row>
    <row r="14" spans="1:10" ht="30" customHeight="1" x14ac:dyDescent="0.3">
      <c r="A14" s="34"/>
      <c r="B14" s="45" t="s">
        <v>32</v>
      </c>
      <c r="C14" s="58" t="s">
        <v>55</v>
      </c>
      <c r="D14" s="38"/>
      <c r="E14" s="38"/>
      <c r="F14" s="38"/>
      <c r="G14" s="53">
        <v>0</v>
      </c>
      <c r="H14" s="52">
        <v>0</v>
      </c>
      <c r="I14" s="38"/>
      <c r="J14" s="37">
        <f>H14</f>
        <v>0</v>
      </c>
    </row>
    <row r="15" spans="1:10" ht="30" customHeight="1" x14ac:dyDescent="0.3">
      <c r="A15" s="30"/>
      <c r="B15" s="36"/>
      <c r="C15" s="36"/>
      <c r="D15" s="36"/>
      <c r="E15" s="36"/>
      <c r="F15" s="36"/>
      <c r="G15" s="54"/>
      <c r="H15" s="85" t="s">
        <v>45</v>
      </c>
      <c r="I15" s="86"/>
      <c r="J15" s="61">
        <f>SUM(J7:J14)</f>
        <v>0</v>
      </c>
    </row>
    <row r="16" spans="1:10" ht="20.100000000000001" customHeight="1" x14ac:dyDescent="0.3">
      <c r="A16" s="30"/>
      <c r="B16" s="71"/>
      <c r="C16" s="71"/>
      <c r="D16" s="71"/>
      <c r="E16" s="71"/>
      <c r="F16" s="71"/>
      <c r="G16" s="72"/>
      <c r="H16" s="74"/>
      <c r="I16" s="74"/>
      <c r="J16" s="73"/>
    </row>
    <row r="17" spans="1:10" ht="20.100000000000001" customHeight="1" x14ac:dyDescent="0.3">
      <c r="A17" s="78">
        <v>1.2</v>
      </c>
      <c r="B17" s="75" t="s">
        <v>2</v>
      </c>
      <c r="C17" s="39"/>
      <c r="D17" s="34"/>
      <c r="E17" s="34"/>
      <c r="F17" s="34"/>
      <c r="G17" s="28"/>
      <c r="H17" s="34"/>
      <c r="I17" s="34"/>
      <c r="J17" s="29"/>
    </row>
    <row r="18" spans="1:10" ht="30" customHeight="1" x14ac:dyDescent="0.3">
      <c r="A18" s="34"/>
      <c r="B18" s="80" t="s">
        <v>23</v>
      </c>
      <c r="C18" s="41" t="s">
        <v>33</v>
      </c>
      <c r="D18" s="38"/>
      <c r="E18" s="52">
        <v>0</v>
      </c>
      <c r="F18" s="52">
        <v>0</v>
      </c>
      <c r="G18" s="53">
        <f>E18+F18</f>
        <v>0</v>
      </c>
      <c r="H18" s="38"/>
      <c r="I18" s="38"/>
      <c r="J18" s="37">
        <f>(G18*5)</f>
        <v>0</v>
      </c>
    </row>
    <row r="19" spans="1:10" ht="30" customHeight="1" x14ac:dyDescent="0.3">
      <c r="A19" s="34"/>
      <c r="B19" s="81"/>
      <c r="C19" s="40" t="s">
        <v>66</v>
      </c>
      <c r="D19" s="38"/>
      <c r="E19" s="52">
        <v>0</v>
      </c>
      <c r="F19" s="52">
        <v>0</v>
      </c>
      <c r="G19" s="53">
        <f>E19+F19</f>
        <v>0</v>
      </c>
      <c r="H19" s="38"/>
      <c r="I19" s="38"/>
      <c r="J19" s="37">
        <f>(G19*5)</f>
        <v>0</v>
      </c>
    </row>
    <row r="20" spans="1:10" ht="30" customHeight="1" x14ac:dyDescent="0.3">
      <c r="A20" s="34"/>
      <c r="B20" s="80" t="s">
        <v>24</v>
      </c>
      <c r="C20" s="43" t="s">
        <v>22</v>
      </c>
      <c r="D20" s="52">
        <v>0</v>
      </c>
      <c r="E20" s="38"/>
      <c r="F20" s="52">
        <v>0</v>
      </c>
      <c r="G20" s="53">
        <f>(D20*3)+F20</f>
        <v>0</v>
      </c>
      <c r="H20" s="38"/>
      <c r="I20" s="52">
        <v>0</v>
      </c>
      <c r="J20" s="37">
        <f>(G20*5)+I20</f>
        <v>0</v>
      </c>
    </row>
    <row r="21" spans="1:10" ht="30" customHeight="1" x14ac:dyDescent="0.3">
      <c r="A21" s="34"/>
      <c r="B21" s="81"/>
      <c r="C21" s="42" t="s">
        <v>21</v>
      </c>
      <c r="D21" s="38"/>
      <c r="E21" s="38"/>
      <c r="F21" s="52">
        <v>0</v>
      </c>
      <c r="G21" s="53">
        <f t="shared" ref="G21:G22" si="3">F21</f>
        <v>0</v>
      </c>
      <c r="H21" s="38"/>
      <c r="I21" s="38"/>
      <c r="J21" s="37">
        <f>(G21*5)</f>
        <v>0</v>
      </c>
    </row>
    <row r="22" spans="1:10" ht="30" customHeight="1" x14ac:dyDescent="0.3">
      <c r="A22" s="34"/>
      <c r="B22" s="44" t="s">
        <v>25</v>
      </c>
      <c r="C22" s="58" t="s">
        <v>55</v>
      </c>
      <c r="D22" s="38"/>
      <c r="E22" s="38"/>
      <c r="F22" s="52">
        <v>0</v>
      </c>
      <c r="G22" s="53">
        <f t="shared" si="3"/>
        <v>0</v>
      </c>
      <c r="H22" s="38"/>
      <c r="I22" s="38"/>
      <c r="J22" s="37">
        <f t="shared" ref="J22:J23" si="4">(G22*5)</f>
        <v>0</v>
      </c>
    </row>
    <row r="23" spans="1:10" ht="30" customHeight="1" x14ac:dyDescent="0.3">
      <c r="A23" s="34"/>
      <c r="B23" s="45" t="s">
        <v>31</v>
      </c>
      <c r="C23" s="58" t="s">
        <v>55</v>
      </c>
      <c r="D23" s="38"/>
      <c r="E23" s="38"/>
      <c r="F23" s="52">
        <v>0</v>
      </c>
      <c r="G23" s="53">
        <f>F23</f>
        <v>0</v>
      </c>
      <c r="H23" s="38"/>
      <c r="I23" s="38"/>
      <c r="J23" s="37">
        <f t="shared" si="4"/>
        <v>0</v>
      </c>
    </row>
    <row r="24" spans="1:10" ht="30" customHeight="1" x14ac:dyDescent="0.3">
      <c r="A24" s="34"/>
      <c r="B24" s="45" t="s">
        <v>26</v>
      </c>
      <c r="C24" s="58" t="s">
        <v>55</v>
      </c>
      <c r="D24" s="38"/>
      <c r="E24" s="38"/>
      <c r="F24" s="52">
        <v>0</v>
      </c>
      <c r="G24" s="53">
        <f>F24</f>
        <v>0</v>
      </c>
      <c r="H24" s="38"/>
      <c r="I24" s="52">
        <v>0</v>
      </c>
      <c r="J24" s="37">
        <f>(G24*5)+I24</f>
        <v>0</v>
      </c>
    </row>
    <row r="25" spans="1:10" ht="30" customHeight="1" x14ac:dyDescent="0.3">
      <c r="A25" s="34"/>
      <c r="B25" s="45" t="s">
        <v>41</v>
      </c>
      <c r="C25" s="58" t="s">
        <v>55</v>
      </c>
      <c r="D25" s="38"/>
      <c r="E25" s="38"/>
      <c r="F25" s="52">
        <v>0</v>
      </c>
      <c r="G25" s="53">
        <f>F25</f>
        <v>0</v>
      </c>
      <c r="H25" s="38"/>
      <c r="I25" s="52">
        <v>0</v>
      </c>
      <c r="J25" s="37">
        <f>(G25*5)+I25</f>
        <v>0</v>
      </c>
    </row>
    <row r="26" spans="1:10" ht="30" customHeight="1" x14ac:dyDescent="0.3">
      <c r="A26" s="34"/>
      <c r="B26" s="45" t="s">
        <v>40</v>
      </c>
      <c r="C26" s="58" t="s">
        <v>55</v>
      </c>
      <c r="D26" s="38"/>
      <c r="E26" s="38"/>
      <c r="F26" s="38"/>
      <c r="G26" s="53">
        <v>0</v>
      </c>
      <c r="H26" s="52">
        <v>0</v>
      </c>
      <c r="I26" s="38"/>
      <c r="J26" s="37">
        <f>H26</f>
        <v>0</v>
      </c>
    </row>
    <row r="27" spans="1:10" ht="30" customHeight="1" x14ac:dyDescent="0.3">
      <c r="A27" s="30"/>
      <c r="B27" s="36"/>
      <c r="C27" s="36"/>
      <c r="D27" s="36"/>
      <c r="E27" s="36"/>
      <c r="F27" s="36"/>
      <c r="G27" s="54"/>
      <c r="H27" s="85" t="s">
        <v>46</v>
      </c>
      <c r="I27" s="86"/>
      <c r="J27" s="61">
        <f>SUM(J18:J26)</f>
        <v>0</v>
      </c>
    </row>
    <row r="28" spans="1:10" ht="20.100000000000001" customHeight="1" x14ac:dyDescent="0.3">
      <c r="A28" s="30"/>
      <c r="B28" s="71"/>
      <c r="C28" s="71"/>
      <c r="D28" s="71"/>
      <c r="E28" s="71"/>
      <c r="F28" s="71"/>
      <c r="G28" s="72"/>
      <c r="H28" s="74"/>
      <c r="I28" s="74"/>
      <c r="J28" s="73"/>
    </row>
    <row r="29" spans="1:10" ht="20.100000000000001" customHeight="1" x14ac:dyDescent="0.3">
      <c r="A29" s="78">
        <v>1.3</v>
      </c>
      <c r="B29" s="75" t="s">
        <v>3</v>
      </c>
      <c r="C29" s="39"/>
      <c r="D29" s="34"/>
      <c r="E29" s="34"/>
      <c r="F29" s="34"/>
      <c r="G29" s="28"/>
      <c r="H29" s="34"/>
      <c r="I29" s="34"/>
      <c r="J29" s="29"/>
    </row>
    <row r="30" spans="1:10" ht="30" customHeight="1" x14ac:dyDescent="0.3">
      <c r="A30" s="34"/>
      <c r="B30" s="80" t="s">
        <v>23</v>
      </c>
      <c r="C30" s="41" t="s">
        <v>33</v>
      </c>
      <c r="D30" s="38"/>
      <c r="E30" s="52">
        <v>0</v>
      </c>
      <c r="F30" s="52">
        <v>0</v>
      </c>
      <c r="G30" s="53">
        <f>E30+F30</f>
        <v>0</v>
      </c>
      <c r="H30" s="38"/>
      <c r="I30" s="38"/>
      <c r="J30" s="37">
        <f>(G30*5)</f>
        <v>0</v>
      </c>
    </row>
    <row r="31" spans="1:10" ht="30" customHeight="1" x14ac:dyDescent="0.3">
      <c r="A31" s="34"/>
      <c r="B31" s="81"/>
      <c r="C31" s="40" t="s">
        <v>66</v>
      </c>
      <c r="D31" s="38"/>
      <c r="E31" s="52">
        <v>0</v>
      </c>
      <c r="F31" s="52">
        <v>0</v>
      </c>
      <c r="G31" s="53">
        <f>E31+F31</f>
        <v>0</v>
      </c>
      <c r="H31" s="38"/>
      <c r="I31" s="38"/>
      <c r="J31" s="37">
        <f>(G31*5)</f>
        <v>0</v>
      </c>
    </row>
    <row r="32" spans="1:10" ht="30" customHeight="1" x14ac:dyDescent="0.3">
      <c r="A32" s="34"/>
      <c r="B32" s="50" t="s">
        <v>24</v>
      </c>
      <c r="C32" s="43" t="s">
        <v>22</v>
      </c>
      <c r="D32" s="52">
        <v>0</v>
      </c>
      <c r="E32" s="38"/>
      <c r="F32" s="52">
        <v>0</v>
      </c>
      <c r="G32" s="53">
        <f>(D32*3)+F32</f>
        <v>0</v>
      </c>
      <c r="H32" s="38"/>
      <c r="I32" s="52">
        <v>0</v>
      </c>
      <c r="J32" s="37">
        <f>(G32*5)+I32</f>
        <v>0</v>
      </c>
    </row>
    <row r="33" spans="1:10" ht="30" customHeight="1" x14ac:dyDescent="0.3">
      <c r="A33" s="34"/>
      <c r="B33" s="44" t="s">
        <v>25</v>
      </c>
      <c r="C33" s="58" t="s">
        <v>55</v>
      </c>
      <c r="D33" s="38"/>
      <c r="E33" s="38"/>
      <c r="F33" s="52">
        <v>0</v>
      </c>
      <c r="G33" s="53">
        <f>F33</f>
        <v>0</v>
      </c>
      <c r="H33" s="38"/>
      <c r="I33" s="38"/>
      <c r="J33" s="37">
        <f t="shared" ref="J33:J34" si="5">(G33*5)</f>
        <v>0</v>
      </c>
    </row>
    <row r="34" spans="1:10" ht="30" customHeight="1" x14ac:dyDescent="0.3">
      <c r="A34" s="34"/>
      <c r="B34" s="45" t="s">
        <v>62</v>
      </c>
      <c r="C34" s="58" t="s">
        <v>55</v>
      </c>
      <c r="D34" s="38"/>
      <c r="E34" s="38"/>
      <c r="F34" s="52">
        <v>0</v>
      </c>
      <c r="G34" s="53">
        <f>F34</f>
        <v>0</v>
      </c>
      <c r="H34" s="38"/>
      <c r="I34" s="38"/>
      <c r="J34" s="37">
        <f t="shared" si="5"/>
        <v>0</v>
      </c>
    </row>
    <row r="35" spans="1:10" ht="30" customHeight="1" x14ac:dyDescent="0.3">
      <c r="A35" s="34"/>
      <c r="B35" s="45" t="s">
        <v>42</v>
      </c>
      <c r="C35" s="58" t="s">
        <v>55</v>
      </c>
      <c r="D35" s="38"/>
      <c r="E35" s="38"/>
      <c r="F35" s="52">
        <v>0</v>
      </c>
      <c r="G35" s="53">
        <f>F35</f>
        <v>0</v>
      </c>
      <c r="H35" s="38"/>
      <c r="I35" s="52">
        <v>0</v>
      </c>
      <c r="J35" s="37">
        <f>(G35*5)+I35</f>
        <v>0</v>
      </c>
    </row>
    <row r="36" spans="1:10" ht="30" customHeight="1" x14ac:dyDescent="0.3">
      <c r="A36" s="34"/>
      <c r="B36" s="45" t="s">
        <v>32</v>
      </c>
      <c r="C36" s="58" t="s">
        <v>55</v>
      </c>
      <c r="D36" s="38"/>
      <c r="E36" s="38"/>
      <c r="F36" s="38"/>
      <c r="G36" s="53">
        <v>0</v>
      </c>
      <c r="H36" s="52">
        <v>0</v>
      </c>
      <c r="I36" s="38"/>
      <c r="J36" s="37">
        <f>H36</f>
        <v>0</v>
      </c>
    </row>
    <row r="37" spans="1:10" ht="30" customHeight="1" x14ac:dyDescent="0.3">
      <c r="A37" s="34"/>
      <c r="B37" s="36"/>
      <c r="C37" s="36"/>
      <c r="D37" s="36"/>
      <c r="E37" s="36"/>
      <c r="F37" s="36"/>
      <c r="G37" s="54"/>
      <c r="H37" s="85" t="s">
        <v>47</v>
      </c>
      <c r="I37" s="86"/>
      <c r="J37" s="61">
        <f>SUM(J30:J36)</f>
        <v>0</v>
      </c>
    </row>
    <row r="38" spans="1:10" ht="20.100000000000001" customHeight="1" x14ac:dyDescent="0.3">
      <c r="A38" s="34"/>
      <c r="B38" s="71"/>
      <c r="C38" s="71"/>
      <c r="D38" s="71"/>
      <c r="E38" s="71"/>
      <c r="F38" s="71"/>
      <c r="G38" s="72"/>
      <c r="H38" s="74"/>
      <c r="I38" s="74"/>
      <c r="J38" s="73"/>
    </row>
    <row r="39" spans="1:10" ht="20.100000000000001" customHeight="1" x14ac:dyDescent="0.3">
      <c r="A39" s="78">
        <v>1.4</v>
      </c>
      <c r="B39" s="75" t="s">
        <v>6</v>
      </c>
      <c r="C39" s="39"/>
      <c r="D39" s="34"/>
      <c r="E39" s="34"/>
      <c r="F39" s="34"/>
      <c r="G39" s="28"/>
      <c r="H39" s="34"/>
      <c r="I39" s="34"/>
      <c r="J39" s="29"/>
    </row>
    <row r="40" spans="1:10" ht="30" customHeight="1" x14ac:dyDescent="0.3">
      <c r="A40" s="34"/>
      <c r="B40" s="80" t="s">
        <v>23</v>
      </c>
      <c r="C40" s="41" t="s">
        <v>33</v>
      </c>
      <c r="D40" s="38"/>
      <c r="E40" s="52">
        <v>0</v>
      </c>
      <c r="F40" s="52">
        <v>0</v>
      </c>
      <c r="G40" s="53">
        <f>E40+F40</f>
        <v>0</v>
      </c>
      <c r="H40" s="38"/>
      <c r="I40" s="38"/>
      <c r="J40" s="37">
        <f>(G40*5)</f>
        <v>0</v>
      </c>
    </row>
    <row r="41" spans="1:10" ht="30" customHeight="1" x14ac:dyDescent="0.3">
      <c r="A41" s="34"/>
      <c r="B41" s="81"/>
      <c r="C41" s="40" t="s">
        <v>66</v>
      </c>
      <c r="D41" s="38"/>
      <c r="E41" s="52">
        <v>0</v>
      </c>
      <c r="F41" s="52">
        <v>0</v>
      </c>
      <c r="G41" s="53">
        <f>E41+F41</f>
        <v>0</v>
      </c>
      <c r="H41" s="38"/>
      <c r="I41" s="38"/>
      <c r="J41" s="37">
        <f>(G41*5)</f>
        <v>0</v>
      </c>
    </row>
    <row r="42" spans="1:10" ht="30" customHeight="1" x14ac:dyDescent="0.3">
      <c r="A42" s="34"/>
      <c r="B42" s="80" t="s">
        <v>24</v>
      </c>
      <c r="C42" s="43" t="s">
        <v>22</v>
      </c>
      <c r="D42" s="52">
        <v>0</v>
      </c>
      <c r="E42" s="38"/>
      <c r="F42" s="52">
        <v>0</v>
      </c>
      <c r="G42" s="53">
        <f>(D42*3)+F42</f>
        <v>0</v>
      </c>
      <c r="H42" s="38"/>
      <c r="I42" s="52">
        <v>0</v>
      </c>
      <c r="J42" s="37">
        <f>(G42*5)+I42</f>
        <v>0</v>
      </c>
    </row>
    <row r="43" spans="1:10" ht="30" customHeight="1" x14ac:dyDescent="0.3">
      <c r="A43" s="34"/>
      <c r="B43" s="81"/>
      <c r="C43" s="42" t="s">
        <v>21</v>
      </c>
      <c r="D43" s="38"/>
      <c r="E43" s="38"/>
      <c r="F43" s="52">
        <v>0</v>
      </c>
      <c r="G43" s="53">
        <f t="shared" ref="G43" si="6">F43</f>
        <v>0</v>
      </c>
      <c r="H43" s="38"/>
      <c r="I43" s="38"/>
      <c r="J43" s="37">
        <f>(G43*5)</f>
        <v>0</v>
      </c>
    </row>
    <row r="44" spans="1:10" ht="30" customHeight="1" x14ac:dyDescent="0.3">
      <c r="A44" s="34"/>
      <c r="B44" s="44" t="s">
        <v>25</v>
      </c>
      <c r="C44" s="58" t="s">
        <v>55</v>
      </c>
      <c r="D44" s="38"/>
      <c r="E44" s="38"/>
      <c r="F44" s="52">
        <v>0</v>
      </c>
      <c r="G44" s="53">
        <f>F44</f>
        <v>0</v>
      </c>
      <c r="H44" s="38"/>
      <c r="I44" s="38"/>
      <c r="J44" s="37">
        <f t="shared" ref="J44:J45" si="7">(G44*5)</f>
        <v>0</v>
      </c>
    </row>
    <row r="45" spans="1:10" ht="30" customHeight="1" x14ac:dyDescent="0.3">
      <c r="A45" s="34"/>
      <c r="B45" s="45" t="s">
        <v>62</v>
      </c>
      <c r="C45" s="58" t="s">
        <v>55</v>
      </c>
      <c r="D45" s="38"/>
      <c r="E45" s="38"/>
      <c r="F45" s="52">
        <v>0</v>
      </c>
      <c r="G45" s="53">
        <f>F45</f>
        <v>0</v>
      </c>
      <c r="H45" s="38"/>
      <c r="I45" s="38"/>
      <c r="J45" s="37">
        <f t="shared" si="7"/>
        <v>0</v>
      </c>
    </row>
    <row r="46" spans="1:10" ht="30" customHeight="1" x14ac:dyDescent="0.3">
      <c r="A46" s="34"/>
      <c r="B46" s="45" t="s">
        <v>26</v>
      </c>
      <c r="C46" s="58" t="s">
        <v>55</v>
      </c>
      <c r="D46" s="38"/>
      <c r="E46" s="38"/>
      <c r="F46" s="52">
        <v>0</v>
      </c>
      <c r="G46" s="53">
        <f>F46</f>
        <v>0</v>
      </c>
      <c r="H46" s="38"/>
      <c r="I46" s="52">
        <v>0</v>
      </c>
      <c r="J46" s="37">
        <f>(G46*5)+I46</f>
        <v>0</v>
      </c>
    </row>
    <row r="47" spans="1:10" ht="30" customHeight="1" x14ac:dyDescent="0.3">
      <c r="A47" s="34"/>
      <c r="B47" s="45" t="s">
        <v>32</v>
      </c>
      <c r="C47" s="58" t="s">
        <v>55</v>
      </c>
      <c r="D47" s="38"/>
      <c r="E47" s="38"/>
      <c r="F47" s="38"/>
      <c r="G47" s="53">
        <v>0</v>
      </c>
      <c r="H47" s="52">
        <v>0</v>
      </c>
      <c r="I47" s="38"/>
      <c r="J47" s="37">
        <f>H47</f>
        <v>0</v>
      </c>
    </row>
    <row r="48" spans="1:10" ht="36" customHeight="1" x14ac:dyDescent="0.3">
      <c r="A48" s="30"/>
      <c r="B48" s="36"/>
      <c r="C48" s="36"/>
      <c r="D48" s="36"/>
      <c r="E48" s="36"/>
      <c r="F48" s="36"/>
      <c r="G48" s="36"/>
      <c r="H48" s="85" t="s">
        <v>48</v>
      </c>
      <c r="I48" s="86"/>
      <c r="J48" s="61">
        <f>SUM(J40:J47)</f>
        <v>0</v>
      </c>
    </row>
    <row r="49" spans="1:10" ht="15.75" customHeight="1" thickBot="1" x14ac:dyDescent="0.35">
      <c r="A49" s="30"/>
      <c r="B49" s="32"/>
      <c r="C49" s="32"/>
      <c r="D49" s="32"/>
      <c r="E49" s="32"/>
      <c r="F49" s="32"/>
      <c r="G49" s="32"/>
      <c r="H49" s="32"/>
      <c r="I49" s="32"/>
      <c r="J49" s="33"/>
    </row>
    <row r="50" spans="1:10" ht="36" customHeight="1" thickBot="1" x14ac:dyDescent="0.35">
      <c r="B50" s="82" t="s">
        <v>59</v>
      </c>
      <c r="C50" s="83"/>
      <c r="D50" s="83"/>
      <c r="E50" s="83"/>
      <c r="F50" s="83"/>
      <c r="G50" s="83"/>
      <c r="H50" s="83"/>
      <c r="I50" s="84"/>
      <c r="J50" s="57">
        <f>J15+J27+J37++J48</f>
        <v>0</v>
      </c>
    </row>
    <row r="51" spans="1:10" ht="18" x14ac:dyDescent="0.35">
      <c r="D51" s="15"/>
      <c r="E51" s="15"/>
      <c r="F51" s="15"/>
      <c r="J51" s="17"/>
    </row>
    <row r="61" spans="1:10" x14ac:dyDescent="0.3">
      <c r="F61" s="1"/>
    </row>
  </sheetData>
  <sheetProtection algorithmName="SHA-512" hashValue="2kP8xcyJygKz1FnbjpAtTcGCFq/05hYWnkp6BWHsNOX2c7QhK3jxm+DxiJrjGhZ97ye+Spt4qS6p694/NWxK0g==" saltValue="+JLxL6w8x8GLxcCiAoT8Ow==" spinCount="100000" sheet="1" selectLockedCells="1"/>
  <mergeCells count="15">
    <mergeCell ref="A1:J1"/>
    <mergeCell ref="A2:J2"/>
    <mergeCell ref="D3:I3"/>
    <mergeCell ref="H15:I15"/>
    <mergeCell ref="H27:I27"/>
    <mergeCell ref="B20:B21"/>
    <mergeCell ref="B7:B8"/>
    <mergeCell ref="B18:B19"/>
    <mergeCell ref="B30:B31"/>
    <mergeCell ref="B9:B10"/>
    <mergeCell ref="B40:B41"/>
    <mergeCell ref="B42:B43"/>
    <mergeCell ref="B50:I50"/>
    <mergeCell ref="H37:I37"/>
    <mergeCell ref="H48:I48"/>
  </mergeCells>
  <pageMargins left="0.25" right="0.25" top="0.75" bottom="0.75" header="0.3" footer="0.3"/>
  <pageSetup scale="61" fitToHeight="0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G35"/>
  <sheetViews>
    <sheetView tabSelected="1" zoomScaleNormal="100" workbookViewId="0">
      <selection activeCell="E13" sqref="E13"/>
    </sheetView>
  </sheetViews>
  <sheetFormatPr defaultRowHeight="14.4" x14ac:dyDescent="0.3"/>
  <cols>
    <col min="1" max="1" width="5.44140625" customWidth="1"/>
    <col min="2" max="2" width="46.44140625" customWidth="1"/>
    <col min="3" max="3" width="17.5546875" customWidth="1"/>
    <col min="4" max="5" width="14.5546875" customWidth="1"/>
    <col min="6" max="6" width="19.5546875" customWidth="1"/>
    <col min="7" max="7" width="17.44140625" customWidth="1"/>
  </cols>
  <sheetData>
    <row r="1" spans="1:7" ht="43.5" customHeight="1" x14ac:dyDescent="0.35">
      <c r="A1" s="93" t="s">
        <v>63</v>
      </c>
      <c r="B1" s="94"/>
      <c r="C1" s="94"/>
      <c r="D1" s="94"/>
      <c r="E1" s="94"/>
      <c r="F1" s="94"/>
      <c r="G1" s="46"/>
    </row>
    <row r="2" spans="1:7" ht="20.100000000000001" customHeight="1" x14ac:dyDescent="0.3">
      <c r="A2" s="95" t="s">
        <v>60</v>
      </c>
      <c r="B2" s="95"/>
      <c r="C2" s="95"/>
      <c r="D2" s="95"/>
      <c r="E2" s="95"/>
      <c r="F2" s="95"/>
      <c r="G2" s="47"/>
    </row>
    <row r="3" spans="1:7" ht="20.100000000000001" customHeight="1" x14ac:dyDescent="0.3">
      <c r="D3" s="2"/>
      <c r="E3" s="2"/>
      <c r="F3" s="2"/>
      <c r="G3" s="4"/>
    </row>
    <row r="4" spans="1:7" ht="20.100000000000001" customHeight="1" x14ac:dyDescent="0.3">
      <c r="A4" s="5" t="s">
        <v>28</v>
      </c>
    </row>
    <row r="5" spans="1:7" ht="28.8" x14ac:dyDescent="0.3">
      <c r="B5" s="9" t="s">
        <v>0</v>
      </c>
      <c r="C5" s="11" t="s">
        <v>65</v>
      </c>
      <c r="D5" s="11" t="s">
        <v>20</v>
      </c>
      <c r="E5" s="11" t="s">
        <v>44</v>
      </c>
      <c r="F5" s="10" t="s">
        <v>27</v>
      </c>
    </row>
    <row r="6" spans="1:7" x14ac:dyDescent="0.3">
      <c r="B6" s="12"/>
      <c r="C6" s="79" t="s">
        <v>35</v>
      </c>
      <c r="D6" s="13">
        <v>0.95</v>
      </c>
      <c r="E6" s="13">
        <v>0.05</v>
      </c>
      <c r="F6" s="12"/>
    </row>
    <row r="7" spans="1:7" ht="20.100000000000001" customHeight="1" x14ac:dyDescent="0.3">
      <c r="A7" s="49">
        <v>2.1</v>
      </c>
      <c r="B7" s="19" t="s">
        <v>13</v>
      </c>
      <c r="C7" s="6">
        <v>250</v>
      </c>
      <c r="D7" s="18">
        <v>0</v>
      </c>
      <c r="E7" s="18">
        <v>0</v>
      </c>
      <c r="F7" s="7">
        <f>(((C7*0.95)*D7)+((C7*0.05)*E7))*5</f>
        <v>0</v>
      </c>
    </row>
    <row r="8" spans="1:7" ht="20.100000000000001" customHeight="1" x14ac:dyDescent="0.3">
      <c r="A8" s="49">
        <v>2.2000000000000002</v>
      </c>
      <c r="B8" s="19" t="s">
        <v>19</v>
      </c>
      <c r="C8" s="6">
        <v>50</v>
      </c>
      <c r="D8" s="18">
        <v>0</v>
      </c>
      <c r="E8" s="18">
        <v>0</v>
      </c>
      <c r="F8" s="7">
        <f t="shared" ref="F8:F12" si="0">(((C8*0.95)*D8)+((C8*0.05)*E8))*5</f>
        <v>0</v>
      </c>
    </row>
    <row r="9" spans="1:7" ht="20.100000000000001" customHeight="1" x14ac:dyDescent="0.3">
      <c r="A9" s="49">
        <v>2.2999999999999998</v>
      </c>
      <c r="B9" s="19" t="s">
        <v>14</v>
      </c>
      <c r="C9" s="6">
        <v>200</v>
      </c>
      <c r="D9" s="18">
        <v>0</v>
      </c>
      <c r="E9" s="18">
        <v>0</v>
      </c>
      <c r="F9" s="7">
        <f t="shared" si="0"/>
        <v>0</v>
      </c>
    </row>
    <row r="10" spans="1:7" ht="20.100000000000001" customHeight="1" x14ac:dyDescent="0.3">
      <c r="A10" s="49">
        <v>2.4</v>
      </c>
      <c r="B10" s="19" t="s">
        <v>18</v>
      </c>
      <c r="C10" s="6">
        <v>50</v>
      </c>
      <c r="D10" s="18">
        <v>0</v>
      </c>
      <c r="E10" s="18">
        <v>0</v>
      </c>
      <c r="F10" s="7">
        <f t="shared" si="0"/>
        <v>0</v>
      </c>
    </row>
    <row r="11" spans="1:7" ht="20.100000000000001" customHeight="1" x14ac:dyDescent="0.3">
      <c r="A11" s="56">
        <v>2.5</v>
      </c>
      <c r="B11" s="19" t="s">
        <v>34</v>
      </c>
      <c r="C11" s="6">
        <v>200</v>
      </c>
      <c r="D11" s="18">
        <v>0</v>
      </c>
      <c r="E11" s="18">
        <v>0</v>
      </c>
      <c r="F11" s="7">
        <f t="shared" si="0"/>
        <v>0</v>
      </c>
    </row>
    <row r="12" spans="1:7" ht="20.100000000000001" customHeight="1" x14ac:dyDescent="0.3">
      <c r="A12" s="56">
        <v>2.6</v>
      </c>
      <c r="B12" s="19" t="s">
        <v>56</v>
      </c>
      <c r="C12" s="6">
        <v>30</v>
      </c>
      <c r="D12" s="18">
        <v>0</v>
      </c>
      <c r="E12" s="18">
        <v>0</v>
      </c>
      <c r="F12" s="7">
        <f t="shared" si="0"/>
        <v>0</v>
      </c>
    </row>
    <row r="13" spans="1:7" ht="20.100000000000001" customHeight="1" x14ac:dyDescent="0.3">
      <c r="A13" s="51">
        <v>2.7</v>
      </c>
      <c r="B13" s="19" t="s">
        <v>57</v>
      </c>
      <c r="C13" s="6">
        <v>20</v>
      </c>
      <c r="D13" s="18">
        <v>0</v>
      </c>
      <c r="E13" s="18">
        <v>0</v>
      </c>
      <c r="F13" s="7">
        <f t="shared" ref="F13" si="1">(((C13*0.95)*D13)+((C13*0.05)*E13))*5</f>
        <v>0</v>
      </c>
    </row>
    <row r="14" spans="1:7" ht="20.100000000000001" customHeight="1" x14ac:dyDescent="0.3">
      <c r="B14" s="3"/>
      <c r="C14" s="1"/>
      <c r="D14" s="14" t="s">
        <v>12</v>
      </c>
      <c r="F14" s="16">
        <f>SUM(F7:F13)</f>
        <v>0</v>
      </c>
    </row>
    <row r="15" spans="1:7" ht="20.100000000000001" customHeight="1" x14ac:dyDescent="0.3">
      <c r="D15" s="2"/>
      <c r="E15" s="2"/>
      <c r="F15" s="2"/>
      <c r="G15" s="4"/>
    </row>
    <row r="16" spans="1:7" ht="20.100000000000001" customHeight="1" x14ac:dyDescent="0.3">
      <c r="A16" s="5" t="s">
        <v>29</v>
      </c>
      <c r="D16" s="55"/>
      <c r="E16" s="4"/>
      <c r="F16" s="4"/>
      <c r="G16" s="4"/>
    </row>
    <row r="17" spans="1:6" ht="49.5" customHeight="1" x14ac:dyDescent="0.3">
      <c r="B17" s="20" t="s">
        <v>38</v>
      </c>
      <c r="C17" s="26" t="s">
        <v>36</v>
      </c>
      <c r="D17" s="23" t="s">
        <v>52</v>
      </c>
      <c r="E17" s="21" t="s">
        <v>5</v>
      </c>
      <c r="F17" s="21" t="s">
        <v>27</v>
      </c>
    </row>
    <row r="18" spans="1:6" ht="20.100000000000001" customHeight="1" x14ac:dyDescent="0.3">
      <c r="A18" s="49">
        <v>3.1</v>
      </c>
      <c r="B18" s="19" t="s">
        <v>4</v>
      </c>
      <c r="C18" s="22">
        <v>40000</v>
      </c>
      <c r="D18" s="27">
        <v>0</v>
      </c>
      <c r="E18" s="24">
        <f>(C18*D18)+C18</f>
        <v>40000</v>
      </c>
      <c r="F18" s="8">
        <f t="shared" ref="F18:F21" si="2">E18*5</f>
        <v>200000</v>
      </c>
    </row>
    <row r="19" spans="1:6" ht="20.100000000000001" customHeight="1" x14ac:dyDescent="0.3">
      <c r="A19" s="49">
        <v>3.2</v>
      </c>
      <c r="B19" s="19" t="s">
        <v>2</v>
      </c>
      <c r="C19" s="22">
        <v>10000</v>
      </c>
      <c r="D19" s="27">
        <v>0</v>
      </c>
      <c r="E19" s="24">
        <f t="shared" ref="E19:E21" si="3">(C19*D19)+C19</f>
        <v>10000</v>
      </c>
      <c r="F19" s="8">
        <f t="shared" si="2"/>
        <v>50000</v>
      </c>
    </row>
    <row r="20" spans="1:6" ht="20.100000000000001" customHeight="1" x14ac:dyDescent="0.3">
      <c r="A20" s="49">
        <v>3.3</v>
      </c>
      <c r="B20" s="19" t="s">
        <v>3</v>
      </c>
      <c r="C20" s="22">
        <v>5000</v>
      </c>
      <c r="D20" s="27">
        <v>0</v>
      </c>
      <c r="E20" s="24">
        <f t="shared" si="3"/>
        <v>5000</v>
      </c>
      <c r="F20" s="8">
        <f t="shared" si="2"/>
        <v>25000</v>
      </c>
    </row>
    <row r="21" spans="1:6" ht="20.100000000000001" customHeight="1" x14ac:dyDescent="0.3">
      <c r="A21" s="49">
        <v>3.4</v>
      </c>
      <c r="B21" s="19" t="s">
        <v>6</v>
      </c>
      <c r="C21" s="22">
        <v>5000</v>
      </c>
      <c r="D21" s="27">
        <v>0</v>
      </c>
      <c r="E21" s="24">
        <f t="shared" si="3"/>
        <v>5000</v>
      </c>
      <c r="F21" s="8">
        <f t="shared" si="2"/>
        <v>25000</v>
      </c>
    </row>
    <row r="22" spans="1:6" ht="20.100000000000001" customHeight="1" x14ac:dyDescent="0.3">
      <c r="D22" s="14" t="s">
        <v>10</v>
      </c>
      <c r="F22" s="16">
        <f>SUM(F18:F21)</f>
        <v>300000</v>
      </c>
    </row>
    <row r="23" spans="1:6" ht="20.100000000000001" customHeight="1" x14ac:dyDescent="0.3">
      <c r="D23" s="14"/>
      <c r="F23" s="25"/>
    </row>
    <row r="24" spans="1:6" ht="15.6" x14ac:dyDescent="0.3">
      <c r="A24" s="5" t="s">
        <v>30</v>
      </c>
      <c r="D24" s="2"/>
      <c r="E24" s="4"/>
      <c r="F24" s="4"/>
    </row>
    <row r="25" spans="1:6" ht="49.5" customHeight="1" x14ac:dyDescent="0.3">
      <c r="B25" s="20" t="s">
        <v>39</v>
      </c>
      <c r="C25" s="26" t="s">
        <v>37</v>
      </c>
      <c r="D25" s="23" t="s">
        <v>51</v>
      </c>
      <c r="E25" s="21" t="s">
        <v>5</v>
      </c>
      <c r="F25" s="21" t="s">
        <v>27</v>
      </c>
    </row>
    <row r="26" spans="1:6" ht="20.100000000000001" customHeight="1" x14ac:dyDescent="0.3">
      <c r="A26" s="49">
        <v>4.0999999999999996</v>
      </c>
      <c r="B26" s="19" t="s">
        <v>7</v>
      </c>
      <c r="C26" s="22">
        <v>5000</v>
      </c>
      <c r="D26" s="27">
        <v>0</v>
      </c>
      <c r="E26" s="24">
        <f>(C26*D26)+C26</f>
        <v>5000</v>
      </c>
      <c r="F26" s="8">
        <f>E26*5</f>
        <v>25000</v>
      </c>
    </row>
    <row r="27" spans="1:6" ht="20.100000000000001" customHeight="1" x14ac:dyDescent="0.3">
      <c r="D27" s="14" t="s">
        <v>11</v>
      </c>
      <c r="F27" s="16">
        <f>SUM(F26:F26)</f>
        <v>25000</v>
      </c>
    </row>
    <row r="28" spans="1:6" ht="20.100000000000001" customHeight="1" x14ac:dyDescent="0.3">
      <c r="D28" s="14"/>
      <c r="F28" s="25"/>
    </row>
    <row r="29" spans="1:6" ht="20.100000000000001" customHeight="1" x14ac:dyDescent="0.3">
      <c r="A29" s="5" t="s">
        <v>9</v>
      </c>
      <c r="D29" s="2"/>
      <c r="E29" s="4"/>
      <c r="F29" s="4"/>
    </row>
    <row r="30" spans="1:6" ht="43.2" x14ac:dyDescent="0.3">
      <c r="B30" s="20" t="s">
        <v>39</v>
      </c>
      <c r="C30" s="26" t="s">
        <v>53</v>
      </c>
      <c r="D30" s="23" t="s">
        <v>49</v>
      </c>
      <c r="E30" s="21" t="s">
        <v>5</v>
      </c>
      <c r="F30" s="21" t="s">
        <v>27</v>
      </c>
    </row>
    <row r="31" spans="1:6" ht="20.100000000000001" customHeight="1" x14ac:dyDescent="0.3">
      <c r="A31" s="49">
        <v>5.0999999999999996</v>
      </c>
      <c r="B31" s="19" t="s">
        <v>8</v>
      </c>
      <c r="C31" s="22">
        <v>5000</v>
      </c>
      <c r="D31" s="27">
        <v>0</v>
      </c>
      <c r="E31" s="24">
        <f>(C31*D31)+C31</f>
        <v>5000</v>
      </c>
      <c r="F31" s="8">
        <f>E31*5</f>
        <v>25000</v>
      </c>
    </row>
    <row r="32" spans="1:6" ht="20.100000000000001" customHeight="1" x14ac:dyDescent="0.3">
      <c r="D32" s="14"/>
      <c r="F32" s="16">
        <f>SUM(F31:F31)</f>
        <v>25000</v>
      </c>
    </row>
    <row r="33" spans="2:7" ht="20.100000000000001" customHeight="1" thickBot="1" x14ac:dyDescent="0.35">
      <c r="D33" s="14"/>
      <c r="F33" s="25"/>
    </row>
    <row r="34" spans="2:7" s="59" customFormat="1" ht="36" customHeight="1" thickBot="1" x14ac:dyDescent="0.35">
      <c r="B34" s="96" t="s">
        <v>64</v>
      </c>
      <c r="C34" s="97"/>
      <c r="D34" s="97"/>
      <c r="E34" s="98"/>
      <c r="F34" s="60">
        <f>F14+F22+F27+F32</f>
        <v>350000</v>
      </c>
    </row>
    <row r="35" spans="2:7" ht="18" x14ac:dyDescent="0.35">
      <c r="E35" s="15"/>
      <c r="G35" s="17"/>
    </row>
  </sheetData>
  <sheetProtection algorithmName="SHA-512" hashValue="z4Ja+Dg1PwGJXOYMtTo+DJcq1ZMrtMkqOyyIOtX7y81aOFAOqa6meKH5Q8BUPxsLSEO9/LMFQOC5hglXYWj0pA==" saltValue="Ro3ii7z+32vkPJozTYK6mA==" spinCount="100000" sheet="1" selectLockedCells="1"/>
  <mergeCells count="3">
    <mergeCell ref="A1:F1"/>
    <mergeCell ref="A2:F2"/>
    <mergeCell ref="B34:E34"/>
  </mergeCells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and SharePoint library properties</tns:defaultPropertyEditorNamespace>
</tns:customPropertyEdito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92CEE771E42F408D29DEBCAD2FC242" ma:contentTypeVersion="18" ma:contentTypeDescription="Create a new document." ma:contentTypeScope="" ma:versionID="a2d629316fd6a76e6ec5644b45f0a3ab">
  <xsd:schema xmlns:xsd="http://www.w3.org/2001/XMLSchema" xmlns:xs="http://www.w3.org/2001/XMLSchema" xmlns:p="http://schemas.microsoft.com/office/2006/metadata/properties" xmlns:ns2="2626148a-8767-4a33-8dc0-d5407bb8d818" xmlns:ns3="b097eda1-a156-49b6-9370-51c9633c5021" targetNamespace="http://schemas.microsoft.com/office/2006/metadata/properties" ma:root="true" ma:fieldsID="854ed8f4b6d5a69d61159a2981972446" ns2:_="" ns3:_="">
    <xsd:import namespace="2626148a-8767-4a33-8dc0-d5407bb8d818"/>
    <xsd:import namespace="b097eda1-a156-49b6-9370-51c9633c5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jectManager" minOccurs="0"/>
                <xsd:element ref="ns2:Unit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COMPELETE_x003f_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6148a-8767-4a33-8dc0-d5407bb8d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jectManager" ma:index="12" nillable="true" ma:displayName="Project Manager " ma:format="Dropdown" ma:internalName="ProjectManager">
      <xsd:simpleType>
        <xsd:restriction base="dms:Text">
          <xsd:maxLength value="255"/>
        </xsd:restriction>
      </xsd:simpleType>
    </xsd:element>
    <xsd:element name="Unit" ma:index="13" nillable="true" ma:displayName="Unit " ma:format="Dropdown" ma:internalName="Unit">
      <xsd:simpleType>
        <xsd:restriction base="dms:Choice">
          <xsd:enumeration value="B54"/>
          <xsd:enumeration value="G62"/>
          <xsd:enumeration value="N00"/>
          <xsd:enumeration value="N01"/>
          <xsd:enumeration value="N02"/>
          <xsd:enumeration value="N03"/>
          <xsd:enumeration value="N33"/>
          <xsd:enumeration value="N34"/>
          <xsd:enumeration value="N35"/>
          <xsd:enumeration value="N36"/>
          <xsd:enumeration value="N38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1703a-8bd9-45b1-a093-1bbf3c09aa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PELETE_x003f_" ma:index="23" ma:displayName="COMPELETE?" ma:default="0" ma:description="Is ths PWO complete" ma:format="Dropdown" ma:internalName="COMPELETE_x003f_">
      <xsd:simpleType>
        <xsd:restriction base="dms:Boolea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7eda1-a156-49b6-9370-51c9633c5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f3ece4-b2ac-4186-b2fd-434a25ab42f2}" ma:internalName="TaxCatchAll" ma:showField="CatchAllData" ma:web="b097eda1-a156-49b6-9370-51c9633c5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t xmlns="2626148a-8767-4a33-8dc0-d5407bb8d818" xsi:nil="true"/>
    <ProjectManager xmlns="2626148a-8767-4a33-8dc0-d5407bb8d818" xsi:nil="true"/>
    <COMPELETE_x003f_ xmlns="2626148a-8767-4a33-8dc0-d5407bb8d818">false</COMPELETE_x003f_>
    <TaxCatchAll xmlns="b097eda1-a156-49b6-9370-51c9633c5021" xsi:nil="true"/>
    <lcf76f155ced4ddcb4097134ff3c332f xmlns="2626148a-8767-4a33-8dc0-d5407bb8d818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45C510DD9BCC4CB283A8D9ABEB1114" ma:contentTypeVersion="6" ma:contentTypeDescription="Create a new document." ma:contentTypeScope="" ma:versionID="743558f6bd3e188046aee2fc74a427fd">
  <xsd:schema xmlns:xsd="http://www.w3.org/2001/XMLSchema" xmlns:xs="http://www.w3.org/2001/XMLSchema" xmlns:p="http://schemas.microsoft.com/office/2006/metadata/properties" xmlns:ns1="http://schemas.microsoft.com/sharepoint/v3" xmlns:ns2="b3fec781-62d2-4f50-9b0f-56b6ddda0866" xmlns:ns3="http://schemas.microsoft.com/sharepoint/v4" xmlns:ns4="53dbc0f4-2d3d-44b3-9905-25b4807b1361" xmlns:ns5="ccc67891-a240-48f1-bfef-854e5117009b" xmlns:ns6="c0086056-5044-4a33-b29f-c75672ab2bba" targetNamespace="http://schemas.microsoft.com/office/2006/metadata/properties" ma:root="true" ma:fieldsID="33ad794ea21f242c7b5a220cd92ce898" ns1:_="" ns2:_="" ns3:_="" ns4:_="" ns5:_="" ns6:_="">
    <xsd:import namespace="http://schemas.microsoft.com/sharepoint/v3"/>
    <xsd:import namespace="b3fec781-62d2-4f50-9b0f-56b6ddda0866"/>
    <xsd:import namespace="http://schemas.microsoft.com/sharepoint/v4"/>
    <xsd:import namespace="53dbc0f4-2d3d-44b3-9905-25b4807b1361"/>
    <xsd:import namespace="ccc67891-a240-48f1-bfef-854e5117009b"/>
    <xsd:import namespace="c0086056-5044-4a33-b29f-c75672ab2bba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Spec_x0020__x0023_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4:_dlc_DocId" minOccurs="0"/>
                <xsd:element ref="ns4:_dlc_DocIdUrl" minOccurs="0"/>
                <xsd:element ref="ns4:_dlc_DocIdPersistId" minOccurs="0"/>
                <xsd:element ref="ns5:Spec_x0020__x0023_" minOccurs="0"/>
                <xsd:element ref="ns5:SRC" minOccurs="0"/>
                <xsd:element ref="ns5:SRC_x003a_SRC_x0020_Date" minOccurs="0"/>
                <xsd:element ref="ns6:Doc_x0020_Type" minOccurs="0"/>
                <xsd:element ref="ns6:contract_x0020_document" minOccurs="0"/>
                <xsd:element ref="ns6:S_Year" minOccurs="0"/>
                <xsd:element ref="ns5:Spec_x0020__x0023__x003a_Spec_Year" minOccurs="0"/>
                <xsd:element ref="ns5:Spec_x0020__x0023__x003a_ID" minOccurs="0"/>
                <xsd:element ref="ns5:Spec_x0020__x0023__x003a_Spec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ec781-62d2-4f50-9b0f-56b6ddda086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Awards Committee Audio"/>
          <xsd:enumeration value="Protest Audio"/>
          <xsd:enumeration value="Presentation Audio"/>
          <xsd:enumeration value="Scanned Bids"/>
          <xsd:enumeration value="Public Meeting Audio"/>
        </xsd:restriction>
      </xsd:simpleType>
    </xsd:element>
    <xsd:element name="Spec_x0020__x0023_" ma:index="9" nillable="true" ma:displayName="Spec #" ma:internalName="Spec_x0020__x0023_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c0f4-2d3d-44b3-9905-25b4807b136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67891-a240-48f1-bfef-854e5117009b" elementFormDefault="qualified">
    <xsd:import namespace="http://schemas.microsoft.com/office/2006/documentManagement/types"/>
    <xsd:import namespace="http://schemas.microsoft.com/office/infopath/2007/PartnerControls"/>
    <xsd:element name="Spec_x0020__x0023_" ma:index="19" nillable="true" ma:displayName="Spec #" ma:indexed="true" ma:internalName="Spec_x0020__x0023_" ma:showField="Spec_x0020__x0023_" ma:web="ccc67891-a240-48f1-bfef-854e5117009b">
      <xsd:simpleType>
        <xsd:restriction base="dms:Lookup"/>
      </xsd:simpleType>
    </xsd:element>
    <xsd:element name="SRC" ma:index="20" nillable="true" ma:displayName="SRC" ma:internalName="SRC" ma:showField="SRC_x0020_Date" ma:web="ccc67891-a240-48f1-bfef-854e5117009b">
      <xsd:simpleType>
        <xsd:restriction base="dms:Lookup"/>
      </xsd:simpleType>
    </xsd:element>
    <xsd:element name="SRC_x003a_SRC_x0020_Date" ma:index="21" nillable="true" ma:displayName="SRC:SRC Date" ma:internalName="SRC_x003a_SRC_x0020_Date" ma:readOnly="true" ma:showField="SRC_x0020_Date" ma:web="ccc67891-a240-48f1-bfef-854e5117009b">
      <xsd:simpleType>
        <xsd:restriction base="dms:Lookup"/>
      </xsd:simpleType>
    </xsd:element>
    <xsd:element name="Spec_x0020__x0023__x003a_Spec_Year" ma:index="25" nillable="true" ma:displayName="Spec #:Spec_Year" ma:internalName="Spec_x0020__x0023__x003a_Spec_Year" ma:readOnly="true" ma:showField="Spec_Year" ma:web="ccc67891-a240-48f1-bfef-854e5117009b">
      <xsd:simpleType>
        <xsd:restriction base="dms:Lookup"/>
      </xsd:simpleType>
    </xsd:element>
    <xsd:element name="Spec_x0020__x0023__x003a_ID" ma:index="26" nillable="true" ma:displayName="Spec #:ID" ma:internalName="Spec_x0020__x0023__x003a_ID" ma:readOnly="true" ma:showField="ID" ma:web="ccc67891-a240-48f1-bfef-854e5117009b">
      <xsd:simpleType>
        <xsd:restriction base="dms:Lookup"/>
      </xsd:simpleType>
    </xsd:element>
    <xsd:element name="Spec_x0020__x0023__x003a_Spec_x0020_ID" ma:index="27" nillable="true" ma:displayName="Spec #:Spec ID" ma:internalName="Spec_x0020__x0023__x003a_Spec_x0020_ID" ma:readOnly="true" ma:showField="Spec_x0020_ID" ma:web="ccc67891-a240-48f1-bfef-854e5117009b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86056-5044-4a33-b29f-c75672ab2bba" elementFormDefault="qualified">
    <xsd:import namespace="http://schemas.microsoft.com/office/2006/documentManagement/types"/>
    <xsd:import namespace="http://schemas.microsoft.com/office/infopath/2007/PartnerControls"/>
    <xsd:element name="Doc_x0020_Type" ma:index="22" nillable="true" ma:displayName="Doc Type" ma:format="Dropdown" ma:internalName="Doc_x0020_Type">
      <xsd:simpleType>
        <xsd:restriction base="dms:Choice">
          <xsd:enumeration value="Advertisement Affidavit IFB or RFP"/>
          <xsd:enumeration value="Ad Copy"/>
          <xsd:enumeration value="Appendix A Minimum Qualification Form"/>
          <xsd:enumeration value="Appendix A Technical Specification"/>
          <xsd:enumeration value="Appendix A Design Build Terms and Articles"/>
          <xsd:enumeration value="Appendix A Response Form"/>
          <xsd:enumeration value="Appendix A Response Workbook"/>
          <xsd:enumeration value="Appendix B JSEB firm Form"/>
          <xsd:enumeration value="Appendix B Subcontractor Form"/>
          <xsd:enumeration value="Appendix B Demolition Debris Form"/>
          <xsd:enumeration value="Appendix B Min Qualification Form"/>
          <xsd:enumeration value="Appendix B Bid Form / Proposal Form"/>
          <xsd:enumeration value="Appendix B Bid Workbook"/>
          <xsd:enumeration value="Appendix B Other forms"/>
          <xsd:enumeration value="Appendix C Other Bid / Proposal documentation"/>
          <xsd:enumeration value="Appendix D"/>
          <xsd:enumeration value="Appendix D SJRPP Technical Specification"/>
          <xsd:enumeration value="Appendix D Engineering Sample Contract"/>
          <xsd:enumeration value="Addendum"/>
          <xsd:enumeration value="Addendum 1"/>
          <xsd:enumeration value="Addendum 2"/>
          <xsd:enumeration value="Addendum 3"/>
          <xsd:enumeration value="Addendum 4"/>
          <xsd:enumeration value="Addendum 5"/>
          <xsd:enumeration value="Addendum 6"/>
          <xsd:enumeration value="Addendum 7"/>
          <xsd:enumeration value="Addendum 8"/>
          <xsd:enumeration value="Addendum 9"/>
          <xsd:enumeration value="Addendum 10"/>
          <xsd:enumeration value="Addendum 11"/>
          <xsd:enumeration value="Addendum 12"/>
          <xsd:enumeration value="Addendum 13"/>
          <xsd:enumeration value="Addendum 14"/>
          <xsd:enumeration value="Addendum 15"/>
          <xsd:enumeration value="Addendum 16"/>
          <xsd:enumeration value="Addendum 17"/>
          <xsd:enumeration value="Addendum 18"/>
          <xsd:enumeration value="Addendum 19"/>
          <xsd:enumeration value="Appendix A Drawings"/>
          <xsd:enumeration value="Audio"/>
          <xsd:enumeration value="Audio-Protest"/>
          <xsd:enumeration value="Audio-Awards Committee"/>
          <xsd:enumeration value="Audio-Presentation"/>
          <xsd:enumeration value="Audio-Public Evaluation"/>
          <xsd:enumeration value="BAFO Request"/>
          <xsd:enumeration value="BAFO Response"/>
          <xsd:enumeration value="Bid Tab"/>
          <xsd:enumeration value="Bid Analysis"/>
          <xsd:enumeration value="BAFO Analysis"/>
          <xsd:enumeration value="Conflict of Interest"/>
          <xsd:enumeration value="Contract documents"/>
          <xsd:enumeration value="Contract Amendment 1"/>
          <xsd:enumeration value="Contract Amendment 2"/>
          <xsd:enumeration value="Contract Amendment 3"/>
          <xsd:enumeration value="Contract Executed"/>
          <xsd:enumeration value="Contract Negotiation"/>
          <xsd:enumeration value="Contract Rates"/>
          <xsd:enumeration value="Contract Risk Assessment"/>
          <xsd:enumeration value="Cover Sheet"/>
          <xsd:enumeration value="Disqualification letter Bid/RFP"/>
          <xsd:enumeration value="Drawings"/>
          <xsd:enumeration value="Evaluation Matrix Form as Solicited"/>
          <xsd:enumeration value="Evaluation Matrix Results from Evaluators"/>
          <xsd:enumeration value="Evaluation Matrix Results from Evaluators BAFO"/>
          <xsd:enumeration value="Evaluation Matrix Summary Approved by Manager"/>
          <xsd:enumeration value="Evaluation Matrix Summary Approved by Manager BAFO"/>
          <xsd:enumeration value="Evaluation Matrix Summary Post public meeting CCNA"/>
          <xsd:enumeration value="Evaluation Presentations"/>
          <xsd:enumeration value="Evaluation of Pricing - Heat Map"/>
          <xsd:enumeration value="Evaluation of Pricing - Purchasing"/>
          <xsd:enumeration value="Intent to Award"/>
          <xsd:enumeration value="Mailing List"/>
          <xsd:enumeration value="NDA Executed"/>
          <xsd:enumeration value="Other Documents"/>
          <xsd:enumeration value="Other Documents (Post Opening Date)"/>
          <xsd:enumeration value="Permits"/>
          <xsd:enumeration value="Pre-Bid Attendee's Form"/>
          <xsd:enumeration value="Presentation / Negotiation Agenda"/>
          <xsd:enumeration value="Presentation by Supplier"/>
          <xsd:enumeration value="Presentation Notes on Suppliers"/>
          <xsd:enumeration value="Procurement Questionnaire"/>
          <xsd:enumeration value="Protest From Supplier to JEA"/>
          <xsd:enumeration value="Protest Response from JEA"/>
          <xsd:enumeration value="Public Meeting Audio"/>
          <xsd:enumeration value="Public Meeting Minutes"/>
          <xsd:enumeration value="Public Meeting Notice / Agenda"/>
          <xsd:enumeration value="Public Meeting Attendees form"/>
          <xsd:enumeration value="Reference Document-not for posting"/>
          <xsd:enumeration value="Reports"/>
          <xsd:enumeration value="Request for Qualification"/>
          <xsd:enumeration value="Request for Qualification - Company Response"/>
          <xsd:enumeration value="Rescind (intent or actual)"/>
          <xsd:enumeration value="Scanned Bids"/>
          <xsd:enumeration value="Scanned Bids Step 2"/>
          <xsd:enumeration value="Short List Email"/>
          <xsd:enumeration value="Solicitation"/>
          <xsd:enumeration value="Solicitation PDF"/>
          <xsd:enumeration value="Sourcing Plan"/>
          <xsd:enumeration value="Supplier Clarification Request"/>
          <xsd:enumeration value="Supplier Clarification Response"/>
          <xsd:enumeration value="Supplier Correspondence"/>
          <xsd:enumeration value="Supplier Bid Withdrawal email, Letter"/>
          <xsd:enumeration value="Supplier No Bid Letter email"/>
          <xsd:enumeration value="Vendor Performance"/>
        </xsd:restriction>
      </xsd:simpleType>
    </xsd:element>
    <xsd:element name="contract_x0020_document" ma:index="23" nillable="true" ma:displayName="Selected for email" ma:default="0" ma:description="Check if the document is a part of the Conformed Contract Document" ma:internalName="contract_x0020_document">
      <xsd:simpleType>
        <xsd:restriction base="dms:Boolean"/>
      </xsd:simpleType>
    </xsd:element>
    <xsd:element name="S_Year" ma:index="24" nillable="true" ma:displayName="S_Year" ma:indexed="true" ma:internalName="S_Yea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9B480-9D8B-4AFE-B396-191263B1F752}">
  <ds:schemaRefs>
    <ds:schemaRef ds:uri="http://schemas.microsoft.com/office/2006/customDocumentInformationPanel"/>
  </ds:schemaRefs>
</ds:datastoreItem>
</file>

<file path=customXml/itemProps2.xml><?xml version="1.0" encoding="utf-8"?>
<ds:datastoreItem xmlns:ds="http://schemas.openxmlformats.org/officeDocument/2006/customXml" ds:itemID="{1FAD871A-4D73-4ADC-9B86-D439B7D83517}"/>
</file>

<file path=customXml/itemProps3.xml><?xml version="1.0" encoding="utf-8"?>
<ds:datastoreItem xmlns:ds="http://schemas.openxmlformats.org/officeDocument/2006/customXml" ds:itemID="{0E3663ED-8647-4978-93D1-B119C50BE625}">
  <ds:schemaRefs>
    <ds:schemaRef ds:uri="b3fec781-62d2-4f50-9b0f-56b6ddda0866"/>
    <ds:schemaRef ds:uri="http://schemas.microsoft.com/sharepoint/v4"/>
    <ds:schemaRef ds:uri="http://purl.org/dc/elements/1.1/"/>
    <ds:schemaRef ds:uri="http://schemas.microsoft.com/office/infopath/2007/PartnerControls"/>
    <ds:schemaRef ds:uri="53dbc0f4-2d3d-44b3-9905-25b4807b1361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c0086056-5044-4a33-b29f-c75672ab2bba"/>
    <ds:schemaRef ds:uri="ccc67891-a240-48f1-bfef-854e5117009b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2007957-7864-4BC1-BFF9-80B36FB02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fec781-62d2-4f50-9b0f-56b6ddda0866"/>
    <ds:schemaRef ds:uri="http://schemas.microsoft.com/sharepoint/v4"/>
    <ds:schemaRef ds:uri="53dbc0f4-2d3d-44b3-9905-25b4807b1361"/>
    <ds:schemaRef ds:uri="ccc67891-a240-48f1-bfef-854e5117009b"/>
    <ds:schemaRef ds:uri="c0086056-5044-4a33-b29f-c75672ab2b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A653752-9014-4603-B8D1-EA0FE4D68D8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Inspection</vt:lpstr>
      <vt:lpstr>Unit Rates</vt:lpstr>
      <vt:lpstr>Inspection!Print_Area</vt:lpstr>
      <vt:lpstr>'Unit Rates'!Print_Area</vt:lpstr>
      <vt:lpstr>Inspection!Print_Titles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036-16 Quotation of Rates Workbook</dc:title>
  <dc:creator>Guevarra, Larry</dc:creator>
  <cp:lastModifiedBy>Short, Brandy L.</cp:lastModifiedBy>
  <cp:lastPrinted>2018-12-18T20:53:38Z</cp:lastPrinted>
  <dcterms:created xsi:type="dcterms:W3CDTF">2014-08-19T15:33:19Z</dcterms:created>
  <dcterms:modified xsi:type="dcterms:W3CDTF">2025-03-06T13:50:37Z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0x010100BF92CEE771E42F408D29DEBCAD2FC242</vt:lpwstr>
  </property>
  <property fmtid="{D5CDD505-2E9C-101B-9397-08002B2CF9AE}" pid="3" name="_dlc_DocIdItemGuid">
    <vt:lpwstr>c1353b1a-6a87-4b7d-ac99-1b49b0ea8048</vt:lpwstr>
  </property>
  <property fmtid="{D5CDD505-2E9C-101B-9397-08002B2CF9AE}" pid="4" name="WorkflowChangePath">
    <vt:lpwstr>61d9574a-9c99-4df8-81a6-c4c1a4d372d7,2;61d9574a-9c99-4df8-81a6-c4c1a4d372d7,2;61d9574a-9c99-4df8-81a6-c4c1a4d372d7,4;61d9574a-9c99-4df8-81a6-c4c1a4d372d7,4;</vt:lpwstr>
  </property>
  <property fmtid="{D5CDD505-2E9C-101B-9397-08002B2CF9AE}" pid="5" name="Order">
    <vt:r8>3361500</vt:r8>
  </property>
</Properties>
</file>