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G:\Technology Services\Web User Application Documents\Production\EPSTORE\"/>
    </mc:Choice>
  </mc:AlternateContent>
  <xr:revisionPtr revIDLastSave="0" documentId="8_{4767D836-D373-476D-9DA8-CF30D57339BB}" xr6:coauthVersionLast="45" xr6:coauthVersionMax="45" xr10:uidLastSave="{00000000-0000-0000-0000-000000000000}"/>
  <bookViews>
    <workbookView xWindow="-120" yWindow="-120" windowWidth="29040" windowHeight="15840" firstSheet="2" activeTab="3" xr2:uid="{00000000-000D-0000-FFFF-FFFF00000000}"/>
  </bookViews>
  <sheets>
    <sheet name="GARTNER LEADER'S TOOLKIT" sheetId="23" state="hidden" r:id="rId1"/>
    <sheet name="SaaS T&amp;C Evaluation Toolkit" sheetId="18" state="hidden" r:id="rId2"/>
    <sheet name="Instructions" sheetId="29" r:id="rId3"/>
    <sheet name="Evaluation" sheetId="37" r:id="rId4"/>
    <sheet name="JEA Risk Assessment" sheetId="36" state="hidden" r:id="rId5"/>
    <sheet name="Contractual" sheetId="27" state="hidden" r:id="rId6"/>
    <sheet name="Dropdowns" sheetId="26" state="hidden" r:id="rId7"/>
  </sheets>
  <externalReferences>
    <externalReference r:id="rId8"/>
  </externalReferences>
  <definedNames>
    <definedName name="_xlnm._FilterDatabase" localSheetId="5" hidden="1">Contractual!$A$1:$C$125</definedName>
    <definedName name="JEA_Rating">Dropdowns!$B$2:$B$5</definedName>
    <definedName name="JEA_Section_Info">Dropdowns!$E$2:$E$5</definedName>
    <definedName name="JEA_Section_Info1">Dropdowns!$F$2:$F$5</definedName>
    <definedName name="JEA_Section1">Dropdowns!$D$2:$D$4</definedName>
    <definedName name="_xlnm.Print_Area" localSheetId="5">Contractual!$B$1:$S$109</definedName>
    <definedName name="_xlnm.Print_Area" localSheetId="2">Instructions!$B$1:$K$27</definedName>
    <definedName name="_xlnm.Print_Area" localSheetId="1">'SaaS T&amp;C Evaluation Toolkit'!$A$1:$K$139</definedName>
    <definedName name="_xlnm.Print_Titles" localSheetId="5">Contractual!$B:$B,Contractual!$6:$6</definedName>
    <definedName name="Rating" localSheetId="2">[1]Dropdowns!$A$2:$A$4</definedName>
    <definedName name="ToSort" localSheetId="5">#REF!</definedName>
    <definedName name="ToSort" localSheetId="2">#REF!</definedName>
    <definedName name="ToSort">#REF!</definedName>
    <definedName name="ToSort2">#REF!</definedName>
    <definedName name="ToSort3">#REF!</definedName>
    <definedName name="Vendor_Rating">Dropdowns!$A$2:$A$4</definedName>
    <definedName name="Vendor_Section_Info">Dropdowns!$E$2:$E$5</definedName>
    <definedName name="Vendor_Section_Info1">Dropdowns!$E$2:$E$4</definedName>
    <definedName name="Vendor_Section1">Dropdowns!$C$2:$C$3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37" l="1"/>
  <c r="D26" i="37" s="1"/>
  <c r="H20" i="37"/>
  <c r="F20" i="37"/>
  <c r="H19" i="37"/>
  <c r="F19" i="37"/>
  <c r="H18" i="37"/>
  <c r="F18" i="37"/>
  <c r="H17" i="37"/>
  <c r="F17" i="37"/>
  <c r="H16" i="37"/>
  <c r="F16" i="37"/>
  <c r="H15" i="37"/>
  <c r="F15" i="37"/>
  <c r="H14" i="37"/>
  <c r="H21" i="37" s="1"/>
  <c r="F14" i="37"/>
  <c r="F21" i="37" s="1"/>
  <c r="H13" i="37"/>
  <c r="L13" i="37" s="1"/>
  <c r="D13" i="37"/>
  <c r="D25" i="37" s="1"/>
  <c r="H12" i="37"/>
  <c r="F12" i="37"/>
  <c r="H11" i="37"/>
  <c r="F11" i="37"/>
  <c r="H10" i="37"/>
  <c r="F10" i="37"/>
  <c r="F13" i="37" s="1"/>
  <c r="H8" i="37"/>
  <c r="L8" i="37" s="1"/>
  <c r="D8" i="37"/>
  <c r="H7" i="37"/>
  <c r="F7" i="37"/>
  <c r="H6" i="37"/>
  <c r="F6" i="37"/>
  <c r="F8" i="37" s="1"/>
  <c r="F25" i="37" l="1"/>
  <c r="E13" i="37"/>
  <c r="E25" i="37" s="1"/>
  <c r="F26" i="37"/>
  <c r="E21" i="37"/>
  <c r="E26" i="37" s="1"/>
  <c r="H26" i="37"/>
  <c r="L21" i="37"/>
  <c r="G21" i="37"/>
  <c r="G26" i="37" s="1"/>
  <c r="H25" i="37"/>
  <c r="G13" i="37"/>
  <c r="G25" i="37" s="1"/>
  <c r="E5" i="36"/>
  <c r="D5" i="36"/>
  <c r="E15" i="36" l="1"/>
  <c r="E9" i="36"/>
  <c r="E6" i="36"/>
  <c r="E17" i="36" s="1"/>
  <c r="E13" i="36"/>
  <c r="E12" i="36"/>
  <c r="E10" i="36"/>
  <c r="E8" i="36"/>
  <c r="E14" i="36"/>
  <c r="E11" i="36"/>
  <c r="E7" i="36"/>
  <c r="D15" i="36"/>
  <c r="D9" i="36"/>
  <c r="D8" i="36"/>
  <c r="D7" i="36"/>
  <c r="D13" i="36"/>
  <c r="D10" i="36"/>
  <c r="D6" i="36"/>
  <c r="D17" i="36" s="1"/>
  <c r="D14" i="36"/>
  <c r="D12" i="36"/>
  <c r="D11" i="36"/>
  <c r="F110" i="27" l="1"/>
  <c r="F116" i="27" s="1"/>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s="1"/>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s="1"/>
  <c r="L46" i="27"/>
  <c r="F45" i="27"/>
  <c r="F114" i="27" s="1"/>
  <c r="F118" i="27" s="1"/>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s="1"/>
  <c r="N20" i="27"/>
  <c r="L20" i="27"/>
  <c r="N19" i="27"/>
  <c r="L19" i="27"/>
  <c r="N18" i="27"/>
  <c r="N21" i="27" s="1"/>
  <c r="L18" i="27"/>
  <c r="L21" i="27" s="1"/>
  <c r="L45" i="27"/>
  <c r="K45" i="27" s="1"/>
  <c r="K114" i="27" s="1"/>
  <c r="N45" i="27"/>
  <c r="N114" i="27"/>
  <c r="L110" i="27"/>
  <c r="K110" i="27"/>
  <c r="K116" i="27" s="1"/>
  <c r="N110" i="27"/>
  <c r="M110" i="27" s="1"/>
  <c r="M116" i="27" s="1"/>
  <c r="L79" i="27"/>
  <c r="L115" i="27"/>
  <c r="L114" i="27"/>
  <c r="M45" i="27"/>
  <c r="M114" i="27" s="1"/>
  <c r="K79" i="27"/>
  <c r="K115" i="27" s="1"/>
  <c r="L116" i="27"/>
  <c r="K118" i="27" s="1"/>
  <c r="C13" i="18"/>
  <c r="G13" i="18"/>
  <c r="C14" i="18"/>
  <c r="C23" i="18"/>
  <c r="G23" i="18"/>
  <c r="C70" i="18"/>
  <c r="G70" i="18"/>
  <c r="C82" i="18"/>
  <c r="G82" i="18"/>
  <c r="C83" i="18" s="1"/>
  <c r="C125" i="18"/>
  <c r="C136" i="18" s="1"/>
  <c r="C138" i="18" s="1"/>
  <c r="G125" i="18"/>
  <c r="C137" i="18"/>
  <c r="C134" i="18"/>
  <c r="C24" i="18"/>
  <c r="C71" i="18"/>
  <c r="K21" i="27" l="1"/>
  <c r="K113" i="27" s="1"/>
  <c r="L113" i="27"/>
  <c r="N113" i="27"/>
  <c r="M21" i="27"/>
  <c r="M113" i="27" s="1"/>
  <c r="M79" i="27"/>
  <c r="M115" i="27" s="1"/>
  <c r="N115" i="27"/>
  <c r="N116" i="27"/>
  <c r="C126" i="18"/>
  <c r="L118" i="27"/>
  <c r="M118" i="27" l="1"/>
  <c r="N11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Krings, Joseph  P.</author>
    <author>Yearwood, Lisa D.</author>
  </authors>
  <commentList>
    <comment ref="D18" authorId="0" shapeId="0" xr:uid="{00000000-0006-0000-0500-00000100000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xr:uid="{00000000-0006-0000-0500-00000200000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xr:uid="{00000000-0006-0000-0500-00000300000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xr:uid="{00000000-0006-0000-0500-00000400000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xr:uid="{00000000-0006-0000-0500-00000500000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xr:uid="{00000000-0006-0000-0500-00000600000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xr:uid="{00000000-0006-0000-0500-00000700000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xr:uid="{00000000-0006-0000-0500-00000800000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xr:uid="{00000000-0006-0000-0500-00000900000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xr:uid="{00000000-0006-0000-0500-00000A00000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xr:uid="{00000000-0006-0000-0500-00000B00000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xr:uid="{00000000-0006-0000-0500-00000C00000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xr:uid="{00000000-0006-0000-0500-00000D00000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xr:uid="{00000000-0006-0000-0500-00000E00000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xr:uid="{00000000-0006-0000-0500-00000F00000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xr:uid="{00000000-0006-0000-0500-00001000000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xr:uid="{00000000-0006-0000-0500-00001100000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xr:uid="{00000000-0006-0000-0500-00001200000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xr:uid="{00000000-0006-0000-0500-00001300000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xr:uid="{00000000-0006-0000-0500-00001400000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xr:uid="{00000000-0006-0000-0500-00001500000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xr:uid="{00000000-0006-0000-0500-00001600000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xr:uid="{00000000-0006-0000-0500-00001700000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xr:uid="{00000000-0006-0000-0500-00001800000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xr:uid="{00000000-0006-0000-0500-00001900000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xr:uid="{00000000-0006-0000-0500-00001A00000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xr:uid="{00000000-0006-0000-0500-00001B00000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xr:uid="{00000000-0006-0000-0500-00001C00000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xr:uid="{00000000-0006-0000-0500-00001D00000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xr:uid="{00000000-0006-0000-0500-00001E00000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xr:uid="{00000000-0006-0000-0500-00001F000000}">
      <text>
        <r>
          <rPr>
            <b/>
            <sz val="9"/>
            <color indexed="81"/>
            <rFont val="Tahoma"/>
            <family val="2"/>
          </rPr>
          <t>Additional Clarification:</t>
        </r>
        <r>
          <rPr>
            <sz val="9"/>
            <color indexed="81"/>
            <rFont val="Tahoma"/>
            <family val="2"/>
          </rPr>
          <t xml:space="preserve">
</t>
        </r>
      </text>
    </comment>
    <comment ref="D52" authorId="1" shapeId="0" xr:uid="{00000000-0006-0000-0500-000020000000}">
      <text>
        <r>
          <rPr>
            <b/>
            <sz val="9"/>
            <color indexed="81"/>
            <rFont val="Tahoma"/>
            <family val="2"/>
          </rPr>
          <t>Additional Clarification:</t>
        </r>
        <r>
          <rPr>
            <sz val="9"/>
            <color indexed="81"/>
            <rFont val="Tahoma"/>
            <family val="2"/>
          </rPr>
          <t xml:space="preserve">
</t>
        </r>
      </text>
    </comment>
    <comment ref="D53" authorId="1" shapeId="0" xr:uid="{00000000-0006-0000-0500-00002100000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xr:uid="{00000000-0006-0000-0500-000022000000}">
      <text>
        <r>
          <rPr>
            <b/>
            <sz val="9"/>
            <color indexed="81"/>
            <rFont val="Tahoma"/>
            <family val="2"/>
          </rPr>
          <t>Additional Clarification:</t>
        </r>
        <r>
          <rPr>
            <sz val="9"/>
            <color indexed="81"/>
            <rFont val="Tahoma"/>
            <family val="2"/>
          </rPr>
          <t xml:space="preserve">
</t>
        </r>
      </text>
    </comment>
    <comment ref="D55" authorId="1" shapeId="0" xr:uid="{00000000-0006-0000-0500-000023000000}">
      <text>
        <r>
          <rPr>
            <b/>
            <sz val="9"/>
            <color indexed="81"/>
            <rFont val="Tahoma"/>
            <family val="2"/>
          </rPr>
          <t>Additional Clarification:</t>
        </r>
        <r>
          <rPr>
            <sz val="9"/>
            <color indexed="81"/>
            <rFont val="Tahoma"/>
            <family val="2"/>
          </rPr>
          <t xml:space="preserve">
</t>
        </r>
      </text>
    </comment>
    <comment ref="D56" authorId="1" shapeId="0" xr:uid="{00000000-0006-0000-0500-000024000000}">
      <text>
        <r>
          <rPr>
            <b/>
            <sz val="9"/>
            <color indexed="81"/>
            <rFont val="Tahoma"/>
            <family val="2"/>
          </rPr>
          <t>Additional Clarification:</t>
        </r>
        <r>
          <rPr>
            <sz val="9"/>
            <color indexed="81"/>
            <rFont val="Tahoma"/>
            <family val="2"/>
          </rPr>
          <t xml:space="preserve">
</t>
        </r>
      </text>
    </comment>
    <comment ref="D57" authorId="1" shapeId="0" xr:uid="{00000000-0006-0000-0500-000025000000}">
      <text>
        <r>
          <rPr>
            <b/>
            <sz val="9"/>
            <color indexed="81"/>
            <rFont val="Tahoma"/>
            <family val="2"/>
          </rPr>
          <t>Additional Clarification:</t>
        </r>
        <r>
          <rPr>
            <sz val="9"/>
            <color indexed="81"/>
            <rFont val="Tahoma"/>
            <family val="2"/>
          </rPr>
          <t xml:space="preserve">
</t>
        </r>
      </text>
    </comment>
    <comment ref="D58" authorId="1" shapeId="0" xr:uid="{00000000-0006-0000-0500-000026000000}">
      <text>
        <r>
          <rPr>
            <b/>
            <sz val="9"/>
            <color indexed="81"/>
            <rFont val="Tahoma"/>
            <family val="2"/>
          </rPr>
          <t>Additional Clarification:</t>
        </r>
        <r>
          <rPr>
            <sz val="9"/>
            <color indexed="81"/>
            <rFont val="Tahoma"/>
            <family val="2"/>
          </rPr>
          <t xml:space="preserve">
</t>
        </r>
      </text>
    </comment>
    <comment ref="D59" authorId="1" shapeId="0" xr:uid="{00000000-0006-0000-0500-000027000000}">
      <text>
        <r>
          <rPr>
            <b/>
            <sz val="9"/>
            <color indexed="81"/>
            <rFont val="Tahoma"/>
            <family val="2"/>
          </rPr>
          <t>Additional Clarification:</t>
        </r>
        <r>
          <rPr>
            <sz val="9"/>
            <color indexed="81"/>
            <rFont val="Tahoma"/>
            <family val="2"/>
          </rPr>
          <t xml:space="preserve">
</t>
        </r>
      </text>
    </comment>
    <comment ref="D60" authorId="1" shapeId="0" xr:uid="{00000000-0006-0000-0500-00002800000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xr:uid="{00000000-0006-0000-0500-000029000000}">
      <text>
        <r>
          <rPr>
            <b/>
            <sz val="9"/>
            <color indexed="81"/>
            <rFont val="Tahoma"/>
            <family val="2"/>
          </rPr>
          <t>Additional Clarification:</t>
        </r>
        <r>
          <rPr>
            <sz val="9"/>
            <color indexed="81"/>
            <rFont val="Tahoma"/>
            <family val="2"/>
          </rPr>
          <t xml:space="preserve">
</t>
        </r>
      </text>
    </comment>
    <comment ref="D62" authorId="1" shapeId="0" xr:uid="{00000000-0006-0000-0500-00002A00000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xr:uid="{00000000-0006-0000-0500-00002B000000}">
      <text>
        <r>
          <rPr>
            <b/>
            <sz val="9"/>
            <color indexed="81"/>
            <rFont val="Tahoma"/>
            <family val="2"/>
          </rPr>
          <t>Additional Clarification:</t>
        </r>
        <r>
          <rPr>
            <sz val="9"/>
            <color indexed="81"/>
            <rFont val="Tahoma"/>
            <family val="2"/>
          </rPr>
          <t xml:space="preserve">
</t>
        </r>
      </text>
    </comment>
    <comment ref="D64" authorId="1" shapeId="0" xr:uid="{00000000-0006-0000-0500-00002C000000}">
      <text>
        <r>
          <rPr>
            <b/>
            <sz val="9"/>
            <color indexed="81"/>
            <rFont val="Tahoma"/>
            <family val="2"/>
          </rPr>
          <t>Additional Clarification:</t>
        </r>
        <r>
          <rPr>
            <sz val="9"/>
            <color indexed="81"/>
            <rFont val="Tahoma"/>
            <family val="2"/>
          </rPr>
          <t xml:space="preserve">
</t>
        </r>
      </text>
    </comment>
    <comment ref="D65" authorId="1" shapeId="0" xr:uid="{00000000-0006-0000-0500-00002D000000}">
      <text>
        <r>
          <rPr>
            <b/>
            <sz val="9"/>
            <color indexed="81"/>
            <rFont val="Tahoma"/>
            <family val="2"/>
          </rPr>
          <t>Additional Clarification:</t>
        </r>
        <r>
          <rPr>
            <sz val="9"/>
            <color indexed="81"/>
            <rFont val="Tahoma"/>
            <family val="2"/>
          </rPr>
          <t xml:space="preserve">
</t>
        </r>
      </text>
    </comment>
    <comment ref="D66" authorId="1" shapeId="0" xr:uid="{00000000-0006-0000-0500-00002E000000}">
      <text>
        <r>
          <rPr>
            <b/>
            <sz val="9"/>
            <color indexed="81"/>
            <rFont val="Tahoma"/>
            <family val="2"/>
          </rPr>
          <t>Additional Clarification:</t>
        </r>
        <r>
          <rPr>
            <sz val="9"/>
            <color indexed="81"/>
            <rFont val="Tahoma"/>
            <family val="2"/>
          </rPr>
          <t xml:space="preserve">
</t>
        </r>
      </text>
    </comment>
    <comment ref="D67" authorId="1" shapeId="0" xr:uid="{00000000-0006-0000-0500-00002F000000}">
      <text>
        <r>
          <rPr>
            <b/>
            <sz val="9"/>
            <color indexed="81"/>
            <rFont val="Tahoma"/>
            <family val="2"/>
          </rPr>
          <t>Additional Clarification:</t>
        </r>
        <r>
          <rPr>
            <sz val="9"/>
            <color indexed="81"/>
            <rFont val="Tahoma"/>
            <family val="2"/>
          </rPr>
          <t xml:space="preserve">
</t>
        </r>
      </text>
    </comment>
    <comment ref="D68" authorId="1" shapeId="0" xr:uid="{00000000-0006-0000-0500-00003000000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xr:uid="{00000000-0006-0000-0500-00003100000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xr:uid="{00000000-0006-0000-0500-00003200000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xr:uid="{00000000-0006-0000-0500-00003300000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xr:uid="{00000000-0006-0000-0500-00003400000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xr:uid="{00000000-0006-0000-0500-00003500000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xr:uid="{00000000-0006-0000-0500-00003600000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xr:uid="{00000000-0006-0000-0500-00003700000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xr:uid="{00000000-0006-0000-0500-00003800000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xr:uid="{00000000-0006-0000-0500-000039000000}">
      <text>
        <r>
          <rPr>
            <b/>
            <sz val="9"/>
            <color indexed="81"/>
            <rFont val="Tahoma"/>
            <family val="2"/>
          </rPr>
          <t>Additional Clarification:</t>
        </r>
        <r>
          <rPr>
            <sz val="9"/>
            <color indexed="81"/>
            <rFont val="Tahoma"/>
            <family val="2"/>
          </rPr>
          <t xml:space="preserve">
Intrusion detection/prevention.</t>
        </r>
      </text>
    </comment>
    <comment ref="D78" authorId="1" shapeId="0" xr:uid="{00000000-0006-0000-0500-00003A00000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xr:uid="{00000000-0006-0000-0500-00003B00000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xr:uid="{00000000-0006-0000-0500-00003C000000}">
      <text>
        <r>
          <rPr>
            <b/>
            <sz val="9"/>
            <color indexed="81"/>
            <rFont val="Tahoma"/>
            <family val="2"/>
          </rPr>
          <t>Additional Clarification:</t>
        </r>
        <r>
          <rPr>
            <sz val="9"/>
            <color indexed="81"/>
            <rFont val="Tahoma"/>
            <family val="2"/>
          </rPr>
          <t xml:space="preserve">
Both synchronous and asynchronous message types.</t>
        </r>
      </text>
    </comment>
    <comment ref="D82" authorId="1" shapeId="0" xr:uid="{00000000-0006-0000-0500-00003D00000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xr:uid="{00000000-0006-0000-0500-00003E00000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xr:uid="{00000000-0006-0000-0500-00003F000000}">
      <text>
        <r>
          <rPr>
            <b/>
            <sz val="9"/>
            <color indexed="81"/>
            <rFont val="Tahoma"/>
            <family val="2"/>
          </rPr>
          <t>Additional Clarification:</t>
        </r>
        <r>
          <rPr>
            <sz val="9"/>
            <color indexed="81"/>
            <rFont val="Tahoma"/>
            <family val="2"/>
          </rPr>
          <t xml:space="preserve">
Use of both HTTPs and JMS transport protocols.</t>
        </r>
      </text>
    </comment>
    <comment ref="D85" authorId="1" shapeId="0" xr:uid="{00000000-0006-0000-0500-000040000000}">
      <text>
        <r>
          <rPr>
            <b/>
            <sz val="9"/>
            <color indexed="81"/>
            <rFont val="Tahoma"/>
            <family val="2"/>
          </rPr>
          <t>Additional Clarification:</t>
        </r>
        <r>
          <rPr>
            <sz val="9"/>
            <color indexed="81"/>
            <rFont val="Tahoma"/>
            <family val="2"/>
          </rPr>
          <t xml:space="preserve">
SOAP RPC and document binding’s types.</t>
        </r>
      </text>
    </comment>
    <comment ref="D86" authorId="1" shapeId="0" xr:uid="{00000000-0006-0000-0500-00004100000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xr:uid="{00000000-0006-0000-0500-00004200000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xr:uid="{00000000-0006-0000-0500-00004300000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xr:uid="{00000000-0006-0000-0500-000044000000}">
      <text>
        <r>
          <rPr>
            <b/>
            <sz val="9"/>
            <color indexed="81"/>
            <rFont val="Tahoma"/>
            <family val="2"/>
          </rPr>
          <t>Additional Clarification:</t>
        </r>
        <r>
          <rPr>
            <sz val="9"/>
            <color indexed="81"/>
            <rFont val="Tahoma"/>
            <family val="2"/>
          </rPr>
          <t xml:space="preserve">
</t>
        </r>
      </text>
    </comment>
    <comment ref="D90" authorId="1" shapeId="0" xr:uid="{00000000-0006-0000-0500-000045000000}">
      <text>
        <r>
          <rPr>
            <b/>
            <sz val="9"/>
            <color indexed="81"/>
            <rFont val="Tahoma"/>
            <family val="2"/>
          </rPr>
          <t>Additional Clarification:</t>
        </r>
        <r>
          <rPr>
            <sz val="9"/>
            <color indexed="81"/>
            <rFont val="Tahoma"/>
            <family val="2"/>
          </rPr>
          <t xml:space="preserve">
</t>
        </r>
      </text>
    </comment>
    <comment ref="D91" authorId="1" shapeId="0" xr:uid="{00000000-0006-0000-0500-000046000000}">
      <text>
        <r>
          <rPr>
            <b/>
            <sz val="9"/>
            <color indexed="81"/>
            <rFont val="Tahoma"/>
            <family val="2"/>
          </rPr>
          <t>Additional Clarification:</t>
        </r>
        <r>
          <rPr>
            <sz val="9"/>
            <color indexed="81"/>
            <rFont val="Tahoma"/>
            <family val="2"/>
          </rPr>
          <t xml:space="preserve">
</t>
        </r>
      </text>
    </comment>
    <comment ref="D92" authorId="1" shapeId="0" xr:uid="{00000000-0006-0000-0500-000047000000}">
      <text>
        <r>
          <rPr>
            <b/>
            <sz val="9"/>
            <color indexed="81"/>
            <rFont val="Tahoma"/>
            <family val="2"/>
          </rPr>
          <t>Additional Clarification:</t>
        </r>
        <r>
          <rPr>
            <sz val="9"/>
            <color indexed="81"/>
            <rFont val="Tahoma"/>
            <family val="2"/>
          </rPr>
          <t xml:space="preserve">
</t>
        </r>
      </text>
    </comment>
    <comment ref="D93" authorId="1" shapeId="0" xr:uid="{00000000-0006-0000-0500-000048000000}">
      <text>
        <r>
          <rPr>
            <b/>
            <sz val="9"/>
            <color indexed="81"/>
            <rFont val="Tahoma"/>
            <family val="2"/>
          </rPr>
          <t>Additional Clarification:</t>
        </r>
        <r>
          <rPr>
            <sz val="9"/>
            <color indexed="81"/>
            <rFont val="Tahoma"/>
            <family val="2"/>
          </rPr>
          <t xml:space="preserve">
</t>
        </r>
      </text>
    </comment>
    <comment ref="D94" authorId="1" shapeId="0" xr:uid="{00000000-0006-0000-0500-000049000000}">
      <text>
        <r>
          <rPr>
            <b/>
            <sz val="9"/>
            <color indexed="81"/>
            <rFont val="Tahoma"/>
            <family val="2"/>
          </rPr>
          <t>Additional Clarification:</t>
        </r>
        <r>
          <rPr>
            <sz val="9"/>
            <color indexed="81"/>
            <rFont val="Tahoma"/>
            <family val="2"/>
          </rPr>
          <t xml:space="preserve">
</t>
        </r>
      </text>
    </comment>
    <comment ref="D95" authorId="1" shapeId="0" xr:uid="{00000000-0006-0000-0500-00004A000000}">
      <text>
        <r>
          <rPr>
            <b/>
            <sz val="9"/>
            <color indexed="81"/>
            <rFont val="Tahoma"/>
            <family val="2"/>
          </rPr>
          <t>Additional Clarification:</t>
        </r>
        <r>
          <rPr>
            <sz val="9"/>
            <color indexed="81"/>
            <rFont val="Tahoma"/>
            <family val="2"/>
          </rPr>
          <t xml:space="preserve">
</t>
        </r>
      </text>
    </comment>
    <comment ref="D96" authorId="1" shapeId="0" xr:uid="{00000000-0006-0000-0500-00004B000000}">
      <text>
        <r>
          <rPr>
            <b/>
            <sz val="9"/>
            <color indexed="81"/>
            <rFont val="Tahoma"/>
            <family val="2"/>
          </rPr>
          <t>Additional Clarification:</t>
        </r>
        <r>
          <rPr>
            <sz val="9"/>
            <color indexed="81"/>
            <rFont val="Tahoma"/>
            <family val="2"/>
          </rPr>
          <t xml:space="preserve">
</t>
        </r>
      </text>
    </comment>
    <comment ref="D97" authorId="1" shapeId="0" xr:uid="{00000000-0006-0000-0500-00004C00000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xr:uid="{00000000-0006-0000-0500-00004D00000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xr:uid="{00000000-0006-0000-0500-00004E00000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xr:uid="{00000000-0006-0000-0500-00004F000000}">
      <text>
        <r>
          <rPr>
            <b/>
            <sz val="9"/>
            <color indexed="81"/>
            <rFont val="Tahoma"/>
            <family val="2"/>
          </rPr>
          <t>Additional Clarification:</t>
        </r>
        <r>
          <rPr>
            <sz val="9"/>
            <color indexed="81"/>
            <rFont val="Tahoma"/>
            <family val="2"/>
          </rPr>
          <t xml:space="preserve">
</t>
        </r>
      </text>
    </comment>
    <comment ref="D101" authorId="1" shapeId="0" xr:uid="{00000000-0006-0000-0500-00005000000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xr:uid="{00000000-0006-0000-0500-00005100000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xr:uid="{00000000-0006-0000-0500-00005200000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xr:uid="{00000000-0006-0000-0500-00005300000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xr:uid="{00000000-0006-0000-0500-00005400000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xr:uid="{00000000-0006-0000-0500-00005500000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xr:uid="{00000000-0006-0000-0500-00005600000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xr:uid="{00000000-0006-0000-0500-00005700000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xr:uid="{00000000-0006-0000-0500-00005800000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<sst xmlns="http://schemas.openxmlformats.org/spreadsheetml/2006/main" count="1433" uniqueCount="604">
  <si>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</si>
  <si>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</si>
  <si>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</si>
  <si>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</si>
  <si>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</si>
  <si>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</si>
  <si>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</si>
  <si>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</si>
  <si>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</si>
  <si>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</si>
  <si>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</si>
  <si>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</si>
  <si>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</si>
  <si>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</si>
  <si>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</si>
  <si>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</si>
  <si>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</si>
  <si>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</si>
  <si>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</si>
  <si>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</si>
  <si>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</si>
  <si>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</si>
  <si>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</si>
  <si>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</si>
  <si>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</si>
  <si>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</si>
  <si>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</si>
  <si>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</si>
  <si>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</si>
  <si>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</si>
  <si>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</si>
  <si>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</si>
  <si>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</si>
  <si>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</si>
  <si>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</si>
  <si>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</si>
  <si>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</si>
  <si>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</si>
  <si>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</si>
  <si>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</si>
  <si>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</si>
  <si>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</si>
  <si>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</si>
  <si>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</si>
  <si>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</si>
  <si>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</si>
  <si>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</si>
  <si>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</si>
  <si>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</si>
  <si>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</si>
  <si>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</si>
  <si>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</si>
  <si>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</si>
  <si>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</si>
  <si>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</si>
  <si>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</si>
  <si>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</si>
  <si>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</si>
  <si>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</si>
  <si>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</si>
  <si>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</si>
  <si>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</si>
  <si>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</si>
  <si>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</si>
  <si>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</si>
  <si>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</si>
  <si>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</si>
  <si>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</si>
  <si>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</si>
  <si>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</si>
  <si>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</si>
  <si>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</si>
  <si>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</si>
  <si>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</si>
  <si>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</si>
  <si>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</si>
  <si>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</si>
  <si>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</si>
  <si>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</si>
  <si>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</si>
  <si>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</si>
  <si>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</si>
  <si>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</si>
  <si>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</si>
  <si>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</si>
  <si>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</si>
  <si>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</si>
  <si>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</si>
  <si>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</si>
  <si>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</si>
  <si>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</si>
  <si>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</si>
  <si>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</si>
  <si>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</si>
  <si>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</si>
  <si>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</si>
  <si>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</si>
  <si>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</si>
  <si>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</si>
  <si>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</si>
  <si>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</si>
  <si>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</si>
  <si>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</si>
  <si>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</si>
  <si>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</si>
  <si>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</si>
  <si>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</si>
  <si>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</si>
  <si>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</si>
  <si>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</si>
  <si>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</si>
  <si>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</si>
  <si>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</si>
  <si>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</si>
  <si>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</si>
  <si>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</si>
  <si>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</si>
  <si>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</si>
  <si>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</si>
  <si>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</si>
  <si>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</si>
  <si>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</si>
  <si>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</si>
  <si>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</si>
  <si>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</si>
  <si>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</si>
  <si>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</si>
  <si>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</si>
  <si>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</si>
  <si>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</si>
  <si>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</si>
  <si>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</si>
  <si>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</si>
  <si>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</si>
  <si>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</si>
  <si>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</si>
  <si>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</si>
  <si>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</si>
  <si>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</si>
  <si>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</si>
  <si>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</si>
  <si>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</si>
  <si>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</si>
  <si>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</si>
  <si>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</si>
  <si>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</si>
  <si>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</si>
  <si>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</si>
  <si>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</si>
  <si>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</si>
  <si>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</si>
  <si>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</si>
  <si>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</si>
  <si>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</si>
  <si>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</si>
  <si>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</si>
  <si>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</si>
  <si>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</si>
  <si>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</si>
  <si>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</si>
  <si>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</si>
  <si>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</si>
  <si>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</si>
  <si>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</si>
  <si>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</si>
  <si>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</si>
  <si>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</si>
  <si>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</si>
  <si>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</si>
  <si>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</si>
  <si>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</si>
  <si>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</si>
  <si>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</si>
  <si>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</si>
  <si>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</si>
  <si>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</si>
  <si>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</si>
  <si>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</si>
  <si>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</si>
  <si>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</si>
  <si>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</si>
  <si>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</si>
  <si>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</si>
  <si>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</si>
  <si>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</si>
  <si>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</si>
  <si>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</si>
  <si>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</si>
  <si>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</si>
  <si>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</si>
  <si>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</si>
  <si>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</si>
  <si>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</si>
  <si>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</si>
  <si>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</si>
  <si>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</si>
  <si>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</si>
  <si>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</si>
  <si>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</si>
  <si>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</si>
  <si>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</si>
  <si>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</si>
  <si>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</si>
  <si>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</si>
  <si>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</si>
  <si>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</si>
  <si>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</si>
  <si>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</si>
  <si>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</si>
  <si>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</si>
  <si>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</si>
  <si>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</si>
  <si>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</si>
  <si>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</si>
  <si>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</si>
  <si>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</si>
  <si>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</si>
  <si>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</si>
  <si>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</si>
  <si>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</si>
  <si>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</si>
  <si>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</si>
  <si>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</si>
  <si>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</si>
  <si>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</si>
  <si>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</si>
  <si>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</si>
  <si>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</si>
  <si>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</si>
  <si>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</si>
  <si>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</si>
  <si>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</si>
  <si>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</si>
  <si>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</si>
  <si>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</si>
  <si>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</si>
  <si>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</si>
  <si>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</si>
  <si>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</si>
  <si>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</si>
  <si>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</si>
  <si>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</si>
  <si>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</si>
  <si>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</si>
  <si>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</si>
  <si>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</si>
  <si>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</si>
  <si>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</si>
  <si>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</si>
  <si>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</si>
  <si>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</si>
  <si>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</si>
  <si>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</si>
  <si>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</si>
  <si>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</si>
  <si>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</si>
  <si>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</si>
  <si>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</si>
  <si>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</si>
  <si>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</si>
  <si>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</si>
  <si>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</si>
  <si>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</si>
  <si>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</si>
  <si>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</si>
  <si>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</si>
  <si>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</si>
  <si>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</si>
  <si>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</si>
  <si>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</si>
  <si>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</si>
  <si>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</si>
  <si>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</si>
  <si>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</si>
  <si>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</si>
  <si>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</si>
  <si>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</si>
  <si>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</si>
  <si>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</si>
  <si>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</si>
  <si>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</si>
  <si>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</si>
  <si>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</si>
  <si>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</si>
  <si>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</si>
  <si>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</si>
  <si>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</si>
  <si>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</si>
  <si>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</si>
  <si>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</si>
  <si>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</si>
  <si>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</si>
  <si>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</si>
  <si>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</si>
  <si>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</si>
  <si>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</si>
  <si>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</si>
  <si>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</si>
  <si>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</si>
  <si>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</si>
  <si>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</si>
  <si>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</si>
  <si>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</si>
  <si>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</si>
  <si>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</si>
  <si>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</si>
  <si>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</si>
  <si>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</si>
  <si>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</si>
  <si>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</si>
  <si>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</si>
  <si>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</si>
  <si>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</si>
  <si>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</si>
  <si>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</si>
  <si>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</si>
  <si>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</si>
  <si>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</si>
  <si>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</si>
  <si>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</si>
  <si>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</si>
  <si>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</si>
  <si>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</si>
  <si>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</si>
  <si>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</si>
  <si>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</si>
  <si>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</si>
  <si>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</si>
  <si>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</si>
  <si>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</si>
  <si>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</si>
  <si>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</si>
  <si>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</si>
  <si>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</si>
  <si>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</si>
  <si>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</si>
  <si>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</si>
  <si>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</si>
  <si>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</si>
  <si>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</si>
  <si>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</si>
  <si>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</si>
  <si>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</si>
  <si>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</si>
  <si>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</si>
  <si>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</si>
  <si>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</si>
  <si>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</si>
  <si>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</si>
  <si>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</si>
  <si>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</si>
  <si>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</si>
  <si>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</si>
  <si>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</si>
  <si>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</si>
  <si>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</si>
  <si>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</si>
  <si>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</si>
  <si>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</si>
  <si>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</si>
  <si>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</si>
  <si>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</si>
  <si>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</si>
  <si>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</si>
  <si>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</si>
  <si>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</si>
  <si>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</si>
  <si>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</si>
  <si>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</si>
  <si>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</si>
  <si>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</si>
  <si>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</si>
  <si>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</si>
  <si>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</si>
  <si>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</si>
  <si>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</si>
  <si>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</si>
  <si>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</si>
  <si>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</si>
  <si>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</si>
  <si>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</si>
  <si>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</si>
  <si>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</si>
  <si>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</si>
  <si>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</si>
  <si>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</si>
  <si>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</si>
  <si>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</si>
  <si>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</si>
  <si>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</si>
  <si>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</si>
  <si>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</si>
  <si>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</si>
  <si>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</si>
  <si>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</si>
  <si>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</si>
  <si>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</si>
  <si>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</si>
  <si>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</si>
  <si>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</si>
  <si>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</si>
  <si>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</si>
  <si>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</si>
  <si>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</si>
  <si>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</si>
  <si>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</si>
  <si>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</si>
  <si>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</si>
  <si>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</si>
  <si>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</si>
  <si>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</si>
  <si>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</si>
  <si>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</si>
  <si>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</si>
  <si>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</si>
  <si>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</si>
  <si>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</si>
  <si>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</si>
  <si>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</si>
  <si>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</si>
  <si>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</si>
  <si>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</si>
  <si>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</si>
  <si>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</si>
  <si>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</si>
  <si>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</si>
  <si>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</si>
  <si>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</si>
  <si>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</si>
  <si>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</si>
  <si>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</si>
  <si>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</si>
  <si>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</si>
  <si>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</si>
  <si>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</si>
  <si>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</si>
  <si>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</si>
  <si>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</si>
  <si>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</si>
  <si>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</si>
  <si>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</si>
  <si>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</si>
  <si>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</si>
  <si>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</si>
  <si>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</si>
  <si>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</si>
  <si>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</si>
  <si>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</si>
  <si>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</si>
  <si>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</si>
  <si>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</si>
  <si>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</si>
  <si>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</si>
  <si>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</si>
  <si>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</si>
  <si>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</si>
  <si>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</si>
  <si>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</si>
  <si>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</si>
  <si>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</si>
  <si>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</si>
  <si>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</si>
  <si>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</si>
  <si>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</si>
  <si>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</si>
  <si>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</si>
  <si>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</si>
  <si>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</si>
  <si>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</si>
  <si>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</si>
  <si>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</si>
  <si>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</si>
  <si>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</si>
  <si>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</si>
  <si>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</si>
  <si>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</si>
  <si>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</si>
  <si>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</si>
  <si>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</si>
  <si>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</si>
  <si>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</si>
  <si>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</si>
  <si>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</si>
  <si>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</si>
  <si>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</si>
  <si>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</si>
  <si>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</si>
  <si>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</si>
  <si>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</si>
  <si>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</si>
  <si>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</si>
  <si>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</si>
  <si>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</si>
  <si>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</si>
  <si>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</si>
  <si>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</si>
  <si>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</si>
  <si>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</si>
  <si>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</si>
  <si>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</si>
  <si>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</si>
  <si>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</si>
  <si>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</si>
  <si>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The provider says nothing on internal control assessments, or states that assessments or audits may be negotiated if the customer pays and both parties agree to the scope of the assessment or audit.</t>
  </si>
  <si>
    <t>The provider does not speak to incident response handling.</t>
  </si>
  <si>
    <t>The provider states that there is an incident response plan in place.</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</si>
  <si>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</si>
  <si>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</si>
  <si>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Requirement Category</t>
  </si>
  <si>
    <t>N/A</t>
  </si>
  <si>
    <r>
      <rPr>
        <b/>
        <sz val="14"/>
        <rFont val="Arial"/>
        <family val="2"/>
      </rPr>
      <t>MINIMUM QUALIFICATION</t>
    </r>
    <r>
      <rPr>
        <b/>
        <sz val="10"/>
        <rFont val="Arial"/>
        <family val="2"/>
      </rPr>
      <t xml:space="preserve">
This section lists the Critical requirements that each Respondent must meet.</t>
    </r>
  </si>
  <si>
    <t>The provider specifies an incident response process and this process includes a notification process in the event of an incident within 24 hours of identification.</t>
  </si>
  <si>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</si>
  <si>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</si>
  <si>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</si>
  <si>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</si>
  <si>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</si>
  <si>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</si>
  <si>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</si>
  <si>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</si>
  <si>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</si>
  <si>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</si>
  <si>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</si>
  <si>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</si>
  <si>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</si>
  <si>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</si>
  <si>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</si>
  <si>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</si>
  <si>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JEA Rating</t>
  </si>
  <si>
    <t>Vendor Rating</t>
  </si>
  <si>
    <t>JEA Section 1</t>
  </si>
  <si>
    <t>Vendor Section 1</t>
  </si>
  <si>
    <t>Possible
Score
Vendor/JEA</t>
  </si>
  <si>
    <r>
      <rPr>
        <b/>
        <sz val="10"/>
        <rFont val="Arial"/>
        <family val="2"/>
      </rPr>
      <t xml:space="preserve">PROVIDE REPORT WITH BID 
</t>
    </r>
    <r>
      <rPr>
        <sz val="10"/>
        <rFont val="Arial"/>
        <family val="2"/>
      </rPr>
      <t xml:space="preserve">The Company must be  SOC 2 Type 2, OR ISO 27001, OR other relevant security related assessment compliant (An auditor’s report or independent third party assessment report will be required annually).
</t>
    </r>
  </si>
  <si>
    <t>The company is SOC 2 Type 2 or ISO 27001 Compliant OR the Company is compliant with another relevant security related assessment, and has provided a certificate and an Auditor's Report, or the company has provided an independent third party assessment report.</t>
  </si>
  <si>
    <t>Any solution in which scalable and elastic IT-Enabled capabilities are delivered as a service using Internet technologies. For JEA purposes a Cloud Solution is defined as any proposed solution where JEA Information technology Assets are held or moved offsite.</t>
  </si>
  <si>
    <t>Impact</t>
  </si>
  <si>
    <t>Likelihood</t>
  </si>
  <si>
    <t xml:space="preserve">Integrations to JEA Information Technology Assets </t>
  </si>
  <si>
    <t>Centralized Administration - Authorization</t>
  </si>
  <si>
    <t>Centralized Administration - Authentication</t>
  </si>
  <si>
    <r>
      <t xml:space="preserve">System Monitoring
</t>
    </r>
    <r>
      <rPr>
        <sz val="10"/>
        <rFont val="Arial"/>
        <family val="2"/>
      </rPr>
      <t>What type of logs are available? Application, database, server, network? How often are you able to provide these logs?</t>
    </r>
  </si>
  <si>
    <t>Data Classifications</t>
  </si>
  <si>
    <t>Data Protection</t>
  </si>
  <si>
    <t>Data Loss Protection</t>
  </si>
  <si>
    <t>System Monitoring</t>
  </si>
  <si>
    <t>3rd Party Audit provided</t>
  </si>
  <si>
    <t>Data stored in the US</t>
  </si>
  <si>
    <t>3rd party Integrations or partnerships</t>
  </si>
  <si>
    <t xml:space="preserve"> Critical Section Total:</t>
  </si>
  <si>
    <t>The provider supplies a list of all 3rd party integrations or partnerships but only provides a partial declaration of data storage location or 3rd party audits of listed entities.</t>
  </si>
  <si>
    <t>All 3rd party integrations or partnerships are compliant for 1 &amp; 2 on all listed with documentation provided.  Also fully meets if there are no integrations or partnerships.</t>
  </si>
  <si>
    <t>The provider supplies a list of all 3rd party integrations or partnerships but  is silent on data storage location or 3rd party audits of listed entities..</t>
  </si>
  <si>
    <r>
      <rPr>
        <b/>
        <sz val="10"/>
        <rFont val="Arial"/>
        <family val="2"/>
      </rPr>
      <t>Data Loss Protection</t>
    </r>
    <r>
      <rPr>
        <sz val="10"/>
        <rFont val="Arial"/>
        <family val="2"/>
      </rPr>
      <t xml:space="preserve">
Data loss prevention (DLP) is a strategy for making sure that end users do not send sensitive or critical information outside the corporate network. The term is also used to describe software products that help a network administrator control what data end users can transfer</t>
    </r>
  </si>
  <si>
    <t>The provider is able to tie to JEA centralized administration tools (SAML)</t>
  </si>
  <si>
    <r>
      <t xml:space="preserve">Centralized Administration - Authentication
</t>
    </r>
    <r>
      <rPr>
        <sz val="10"/>
        <rFont val="Arial"/>
        <family val="2"/>
      </rPr>
      <t>Active Directory is used for all JEA employee accessed systems to facilitate automated user provisioning and termination triggered by Human Resources. Prefer native application integration with AD followed by a custom connector</t>
    </r>
  </si>
  <si>
    <r>
      <t>Centralized Administration - Authorization</t>
    </r>
    <r>
      <rPr>
        <sz val="10"/>
        <rFont val="Arial"/>
        <family val="2"/>
      </rPr>
      <t xml:space="preserve">
Active Directory is used for all JEA employee accessed systems to facilitate automated user provisioning and termination triggered by Human Resources. Prefer native application integration with AD followed by a custom connector</t>
    </r>
  </si>
  <si>
    <t>The provider utilizes own administration tool that does not integrate to JEA centralized administration.</t>
  </si>
  <si>
    <t>The provider states a DLP solution can be put in place if requested by the customer.</t>
  </si>
  <si>
    <t>The provider has a DLP solution that is standard in all contracts.</t>
  </si>
  <si>
    <r>
      <t xml:space="preserve">Incident Response
</t>
    </r>
    <r>
      <rPr>
        <sz val="10"/>
        <rFont val="Arial"/>
        <family val="2"/>
      </rPr>
      <t>Incident response is an organized approach to addressing and managing the aftermath of a security breach or attack (also known as an incident). The goal is to handle the situation in a way that limits damage and reduces recovery time and costs.</t>
    </r>
  </si>
  <si>
    <r>
      <t xml:space="preserve">Data Protection
</t>
    </r>
    <r>
      <rPr>
        <sz val="10"/>
        <rFont val="Arial"/>
        <family val="2"/>
      </rPr>
      <t>Server encryption is the process of encrypting or protecting data that's not moving through networks.
Network encryption is the process of encrypting or encoding data and messages transmitted or communicated over a computer network.</t>
    </r>
  </si>
  <si>
    <t>The provider is able to tie to JEA centralized administration tools (SAML) and requires multi factor authentication.</t>
  </si>
  <si>
    <t>The provider is able to utilize  JEA centralized administration tools for group membership mapping to roles.  Directory integration is limited to the system itself with manual ties to external systems or custom connector.</t>
  </si>
  <si>
    <t>The provider is able to utilize  JEA centralized administration tools for group membership mapping to roles with native application integration.  Directory integration is automatic and integrated with the system.</t>
  </si>
  <si>
    <t>Malware' is an umbrella term used to refer to a variety of forms of hostile or intrusive software, including computer viruses, worms, trojan horses, ransomware, spyware,adware, scareware, and other malicious programs.</t>
  </si>
  <si>
    <t>The provider does not speak to malware protection.</t>
  </si>
  <si>
    <t>The provider states that some systems will be protected against malware.</t>
  </si>
  <si>
    <t>The provider states that they will provide malware protection on all systems.</t>
  </si>
  <si>
    <t>The provider utilizes own administration tool.  There is no directory integration in place.</t>
  </si>
  <si>
    <t>The provider states that confidential data will be stored or transmitted in the proposed solution.  
Confidential Information is defined as Data for which there is a legal obligation not to disclose. The data elements require the highest levels of restriction due to the risk or harm that will result from disclosure or inappropriate use. Release of such information will be harmful to JEA’s interests.</t>
  </si>
  <si>
    <t>The provider states that sensitive data will be stored or transmitted in the proposed solution.  Sensitive Information is defined as Data that is not legally protected, but should not be made public and should only be disclosed under limited circumstances. Users must be granted specific authorization to access since the data's unauthorized disclosure, alteration, or destruction may cause perceivable damage to the company.</t>
  </si>
  <si>
    <t>Vendor Section Info</t>
  </si>
  <si>
    <t>JEA Section Info</t>
  </si>
  <si>
    <t xml:space="preserve">The provider states that there will be NO confidential or sensitive data stored or transmitted on the proposed solution. </t>
  </si>
  <si>
    <t>High
(5)</t>
  </si>
  <si>
    <t>Medium
(3)</t>
  </si>
  <si>
    <t>Low
(1)</t>
  </si>
  <si>
    <t>Vendor
H/M/L
Rating
(See Next 3 Columns)</t>
  </si>
  <si>
    <t>H</t>
  </si>
  <si>
    <t>M</t>
  </si>
  <si>
    <t>L</t>
  </si>
  <si>
    <r>
      <rPr>
        <b/>
        <sz val="14"/>
        <rFont val="Arial"/>
        <family val="2"/>
      </rPr>
      <t>INFORMATIONAL</t>
    </r>
    <r>
      <rPr>
        <b/>
        <sz val="10"/>
        <rFont val="Arial"/>
        <family val="2"/>
      </rPr>
      <t xml:space="preserve">
This section must be completed by the respondent.</t>
    </r>
  </si>
  <si>
    <t xml:space="preserve">Vendor
H/M/L
Score
</t>
  </si>
  <si>
    <t>JEA
H/M/L
Rating
(See Next 3 Columns)</t>
  </si>
  <si>
    <t xml:space="preserve">JEA
H/M/L
Score
</t>
  </si>
  <si>
    <t>Risk Assessment</t>
  </si>
  <si>
    <r>
      <rPr>
        <b/>
        <sz val="10"/>
        <rFont val="Arial"/>
        <family val="2"/>
      </rPr>
      <t>Data Classifications</t>
    </r>
    <r>
      <rPr>
        <sz val="10"/>
        <rFont val="Arial"/>
        <family val="2"/>
      </rPr>
      <t xml:space="preserve">
List any Confidential or Sensitive data being stored or transmitted.
</t>
    </r>
  </si>
  <si>
    <r>
      <rPr>
        <b/>
        <sz val="10"/>
        <rFont val="Arial"/>
        <family val="2"/>
      </rPr>
      <t xml:space="preserve">Integrations to JEA Information Technology Assets </t>
    </r>
    <r>
      <rPr>
        <sz val="10"/>
        <rFont val="Arial"/>
        <family val="2"/>
      </rPr>
      <t xml:space="preserve">
If known, list any planned JEA Information Technology Asset integrations.  Includes, but is not limited to, hardware, software and/or data. </t>
    </r>
  </si>
  <si>
    <t xml:space="preserve">The provider has stated there are 3 or less planned integrations of data, software, or hardware to JEA Information Technology Assets.  Multiple data, software and hardware integrations </t>
  </si>
  <si>
    <t>The provider has stated there are 4 or more planned integrations of data, software, or hardware to JEA Information Technology Assets.  Multiple data, software and hardware integrations.</t>
  </si>
  <si>
    <t>Malware</t>
  </si>
  <si>
    <r>
      <rPr>
        <b/>
        <sz val="14"/>
        <rFont val="Arial"/>
        <family val="2"/>
      </rPr>
      <t>CRITICAL REQUIREMENTS</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</si>
  <si>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t>The provider has stated there are no planned integrations to JEA Information Technology Assets.  All information, including user provisioning will be managed without system data or integrations.</t>
  </si>
  <si>
    <t>APPENDIX B - Information Security External Data Protection Questionnaire</t>
  </si>
  <si>
    <r>
      <t xml:space="preserve">The table lists all of the critical requirements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RESPONDENTS STORING JEA DATA EXTERNALLY (Ex. PROPOSING A CLOUD, OUTSOURCED OR MANAGED SERVICES SOLUTION).</t>
    </r>
  </si>
  <si>
    <t>Item #</t>
  </si>
  <si>
    <t>The provider contractually commits to keeping personal information in your geographic region, or in an area within the Continental United States with local laws at least as strenuous.</t>
  </si>
  <si>
    <r>
      <rPr>
        <b/>
        <sz val="10"/>
        <rFont val="Arial"/>
        <family val="2"/>
      </rPr>
      <t xml:space="preserve">3rd party Integrations or partnerships
</t>
    </r>
    <r>
      <rPr>
        <sz val="10"/>
        <rFont val="Arial"/>
        <family val="2"/>
      </rPr>
      <t xml:space="preserve">List any 3rd party integrations or partnerships for your proposed solution and provide item 1 &amp; 2 for these companies
</t>
    </r>
  </si>
  <si>
    <t>The provider describes, in the vendor evidence column, their policies for data encryption for data at rest OR transit, but not both.  Only partial data encryption in place.</t>
  </si>
  <si>
    <t>The provider describes, in the vendor evidence column, their policies for data encryption for data at rest AND transit.  Data encryption is in place for the level of data being protected.</t>
  </si>
  <si>
    <r>
      <t xml:space="preserve">Malware
</t>
    </r>
    <r>
      <rPr>
        <sz val="10"/>
        <rFont val="Arial"/>
        <family val="2"/>
      </rPr>
      <t>'Malware' is an umbrella term used to refer to a variety of forms of hostile or intrusive software, including computer viruses, worms, Trojan horses, ransomware, spyware, adware, scareware, and other malicious programs.</t>
    </r>
  </si>
  <si>
    <t xml:space="preserve"> The provider specifies that they have in place security information management and/or security event monitoring. Logs are however not provided to the customer.</t>
  </si>
  <si>
    <t>The provider specifies that they have in place a full SIEM and logs will be provided to the customer. Logs are retained for a minimum of 90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</si>
</sst>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b/>
      <sz val="14"/>
      <name val="Arial"/>
      <family val="2"/>
    </font>
    <font>
      <b/>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7">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2" fillId="0" borderId="0" xfId="0" applyFont="1" applyFill="1" applyBorder="1" applyAlignment="1">
      <alignment horizontal="left" vertical="top" wrapText="1"/>
    </xf>
    <xf numFmtId="0" fontId="4" fillId="15"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4" fillId="15" borderId="1" xfId="0" applyFont="1" applyFill="1" applyBorder="1" applyAlignment="1">
      <alignment horizontal="center" vertical="top" wrapText="1"/>
    </xf>
    <xf numFmtId="0" fontId="2" fillId="15" borderId="1" xfId="0" applyFont="1"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4" fillId="16" borderId="1" xfId="0" applyFont="1" applyFill="1" applyBorder="1" applyAlignment="1" applyProtection="1">
      <alignment horizontal="left" vertical="top" wrapText="1"/>
      <protection locked="0"/>
    </xf>
    <xf numFmtId="0" fontId="4" fillId="16"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4" fillId="15" borderId="1" xfId="0" applyFont="1" applyFill="1" applyBorder="1" applyAlignment="1">
      <alignment horizontal="right" vertical="top" wrapText="1"/>
    </xf>
    <xf numFmtId="0" fontId="2" fillId="0" borderId="0" xfId="3"/>
    <xf numFmtId="0" fontId="2" fillId="0" borderId="0" xfId="3" applyAlignment="1">
      <alignment wrapText="1"/>
    </xf>
    <xf numFmtId="0" fontId="21" fillId="0" borderId="0" xfId="3" applyFont="1"/>
    <xf numFmtId="0" fontId="2" fillId="0" borderId="33" xfId="3" applyBorder="1" applyAlignment="1">
      <alignment vertical="center" wrapText="1"/>
    </xf>
    <xf numFmtId="0" fontId="2" fillId="0" borderId="34" xfId="3" applyBorder="1" applyAlignment="1">
      <alignment vertical="center" wrapText="1"/>
    </xf>
    <xf numFmtId="0" fontId="2" fillId="0" borderId="35" xfId="3" applyBorder="1" applyAlignment="1">
      <alignment vertical="center" wrapText="1"/>
    </xf>
    <xf numFmtId="0" fontId="26" fillId="15" borderId="29"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2" fillId="0" borderId="0" xfId="0" applyFont="1"/>
    <xf numFmtId="9" fontId="2" fillId="11" borderId="1" xfId="1" applyFont="1" applyFill="1" applyBorder="1" applyAlignment="1">
      <alignment horizontal="left" vertical="top" wrapText="1"/>
    </xf>
    <xf numFmtId="9" fontId="2" fillId="15" borderId="1" xfId="1" applyFont="1" applyFill="1" applyBorder="1" applyAlignment="1">
      <alignment horizontal="left" vertical="top" wrapText="1"/>
    </xf>
    <xf numFmtId="0" fontId="4" fillId="11" borderId="2" xfId="0" applyFont="1" applyFill="1" applyBorder="1" applyAlignment="1">
      <alignment horizontal="center" vertical="center" wrapText="1"/>
    </xf>
    <xf numFmtId="0" fontId="4" fillId="11" borderId="15" xfId="0" applyFont="1" applyFill="1" applyBorder="1" applyAlignment="1">
      <alignment horizontal="left" vertical="center" wrapText="1"/>
    </xf>
    <xf numFmtId="0" fontId="3" fillId="16" borderId="1" xfId="0" applyFont="1" applyFill="1" applyBorder="1" applyAlignment="1">
      <alignment horizontal="center"/>
    </xf>
    <xf numFmtId="0" fontId="3" fillId="16" borderId="1" xfId="0" applyFont="1" applyFill="1" applyBorder="1"/>
    <xf numFmtId="0" fontId="3"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xf>
    <xf numFmtId="0" fontId="2" fillId="0" borderId="0" xfId="0" applyFont="1" applyBorder="1"/>
    <xf numFmtId="0" fontId="2" fillId="11" borderId="1" xfId="0" applyFont="1" applyFill="1" applyBorder="1" applyAlignment="1">
      <alignment horizontal="center" vertical="center" wrapText="1"/>
    </xf>
    <xf numFmtId="0" fontId="2" fillId="11" borderId="1" xfId="0" applyFont="1" applyFill="1" applyBorder="1" applyAlignment="1" applyProtection="1">
      <alignment horizontal="left" vertical="top" wrapText="1"/>
      <protection locked="0"/>
    </xf>
    <xf numFmtId="0" fontId="4" fillId="18" borderId="1" xfId="0" applyFont="1" applyFill="1" applyBorder="1" applyAlignment="1">
      <alignment horizontal="left" vertical="center" wrapText="1"/>
    </xf>
    <xf numFmtId="0" fontId="2" fillId="18" borderId="1" xfId="0" applyFont="1" applyFill="1" applyBorder="1" applyAlignment="1">
      <alignment horizontal="center" vertical="center" wrapText="1"/>
    </xf>
    <xf numFmtId="0" fontId="2" fillId="18" borderId="1" xfId="0" applyFont="1" applyFill="1" applyBorder="1" applyAlignment="1">
      <alignment horizontal="left" vertical="top" wrapText="1"/>
    </xf>
    <xf numFmtId="0" fontId="2" fillId="18"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xf>
    <xf numFmtId="0" fontId="2" fillId="18" borderId="1" xfId="0" applyFont="1" applyFill="1" applyBorder="1" applyAlignment="1">
      <alignment horizontal="left" vertical="center" wrapText="1"/>
    </xf>
    <xf numFmtId="0" fontId="4" fillId="18" borderId="37" xfId="0" applyFont="1" applyFill="1" applyBorder="1" applyAlignment="1">
      <alignment vertical="center" textRotation="90" wrapText="1"/>
    </xf>
    <xf numFmtId="0" fontId="4" fillId="18" borderId="1" xfId="0" applyFont="1" applyFill="1" applyBorder="1" applyAlignment="1">
      <alignment horizontal="right" vertical="top" wrapText="1"/>
    </xf>
    <xf numFmtId="0" fontId="4" fillId="18" borderId="1" xfId="0" applyFont="1" applyFill="1" applyBorder="1" applyAlignment="1">
      <alignment horizontal="center" vertical="top" wrapText="1"/>
    </xf>
    <xf numFmtId="9" fontId="2" fillId="18" borderId="1" xfId="1" applyFont="1" applyFill="1" applyBorder="1" applyAlignment="1">
      <alignment horizontal="left" vertical="top" wrapText="1"/>
    </xf>
    <xf numFmtId="0" fontId="2" fillId="15" borderId="1" xfId="0" applyFont="1" applyFill="1" applyBorder="1" applyAlignment="1">
      <alignment horizontal="center" vertical="center" wrapText="1"/>
    </xf>
    <xf numFmtId="0" fontId="2" fillId="14"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2" fillId="16" borderId="1" xfId="0" applyFont="1" applyFill="1" applyBorder="1" applyAlignment="1">
      <alignment horizontal="center" vertical="center"/>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7" borderId="18"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18" fillId="6" borderId="2"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4" borderId="0" xfId="0" applyFont="1" applyFill="1" applyBorder="1" applyAlignment="1">
      <alignment horizontal="left" vertical="top"/>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0" borderId="0" xfId="3" applyFont="1" applyFill="1" applyAlignment="1">
      <alignment horizontal="left" wrapText="1"/>
    </xf>
    <xf numFmtId="0" fontId="2" fillId="0" borderId="0" xfId="3" applyFont="1" applyFill="1" applyAlignment="1">
      <alignment horizontal="left" wrapText="1"/>
    </xf>
    <xf numFmtId="0" fontId="2" fillId="0" borderId="30" xfId="3" applyBorder="1" applyAlignment="1">
      <alignment horizontal="left" wrapText="1"/>
    </xf>
    <xf numFmtId="0" fontId="2" fillId="0" borderId="14" xfId="3" applyBorder="1" applyAlignment="1">
      <alignment horizontal="left" wrapText="1"/>
    </xf>
    <xf numFmtId="0" fontId="2" fillId="0" borderId="31"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5" borderId="3" xfId="3" applyFont="1" applyFill="1" applyBorder="1" applyAlignment="1">
      <alignment horizontal="center"/>
    </xf>
    <xf numFmtId="0" fontId="26" fillId="15" borderId="32" xfId="3" applyFont="1" applyFill="1" applyBorder="1" applyAlignment="1">
      <alignment horizontal="center"/>
    </xf>
    <xf numFmtId="0" fontId="26" fillId="15" borderId="4" xfId="3" applyFont="1" applyFill="1" applyBorder="1" applyAlignment="1">
      <alignment horizontal="center"/>
    </xf>
    <xf numFmtId="0" fontId="4" fillId="0" borderId="11" xfId="0" applyFont="1" applyBorder="1" applyAlignment="1">
      <alignment horizontal="center" vertical="top" wrapText="1"/>
    </xf>
    <xf numFmtId="0" fontId="4" fillId="15" borderId="2" xfId="0" applyFont="1" applyFill="1" applyBorder="1" applyAlignment="1">
      <alignment horizontal="center" vertical="center" textRotation="90" wrapText="1"/>
    </xf>
    <xf numFmtId="0" fontId="4" fillId="15" borderId="14" xfId="0" applyFont="1" applyFill="1" applyBorder="1" applyAlignment="1">
      <alignment horizontal="center" vertical="center" textRotation="90"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8" borderId="2" xfId="0" applyFont="1" applyFill="1" applyBorder="1" applyAlignment="1">
      <alignment horizontal="center" vertical="center" textRotation="90" wrapText="1"/>
    </xf>
    <xf numFmtId="0" fontId="4" fillId="18" borderId="13" xfId="0" applyFont="1" applyFill="1" applyBorder="1" applyAlignment="1">
      <alignment horizontal="center" vertical="center" textRotation="90" wrapText="1"/>
    </xf>
    <xf numFmtId="0" fontId="27" fillId="17" borderId="36" xfId="0" applyFont="1" applyFill="1" applyBorder="1" applyAlignment="1">
      <alignment horizontal="center" vertical="center"/>
    </xf>
    <xf numFmtId="0" fontId="27" fillId="17" borderId="28" xfId="0" applyFont="1" applyFill="1" applyBorder="1" applyAlignment="1">
      <alignment horizontal="center" vertical="center" textRotation="90"/>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58">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a:extLst>
            <a:ext uri="{FF2B5EF4-FFF2-40B4-BE49-F238E27FC236}">
              <a16:creationId xmlns:a16="http://schemas.microsoft.com/office/drawing/2014/main" id="{00000000-0008-0000-00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s/is/Team%20Site%20%20Operations/Cloud%20Committee/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J13"/>
  <sheetViews>
    <sheetView zoomScaleNormal="100" workbookViewId="0">
      <selection activeCell="D10" sqref="D10:J10"/>
    </sheetView>
  </sheetViews>
  <sheetFormatPr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6" t="s">
        <v>95</v>
      </c>
      <c r="E10" s="236"/>
      <c r="F10" s="236"/>
      <c r="G10" s="236"/>
      <c r="H10" s="236"/>
      <c r="I10" s="236"/>
      <c r="J10" s="236"/>
    </row>
    <row r="11" spans="1:10" ht="15" customHeight="1" x14ac:dyDescent="0.2"/>
    <row r="12" spans="1:10" ht="100.5" customHeight="1" x14ac:dyDescent="0.2">
      <c r="D12" s="235" t="s">
        <v>2</v>
      </c>
      <c r="E12" s="235"/>
      <c r="F12" s="235"/>
      <c r="G12" s="235"/>
      <c r="H12" s="235"/>
      <c r="I12" s="235"/>
      <c r="J12" s="235"/>
    </row>
    <row r="13" spans="1:10" ht="37.5" customHeight="1" x14ac:dyDescent="0.2">
      <c r="D13" s="235" t="s">
        <v>0</v>
      </c>
      <c r="E13" s="235"/>
      <c r="F13" s="235"/>
      <c r="G13" s="235"/>
      <c r="H13" s="235"/>
      <c r="I13" s="235"/>
      <c r="J13" s="235"/>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54"/>
  <sheetViews>
    <sheetView view="pageBreakPreview" topLeftCell="A94" zoomScale="80" zoomScaleNormal="75" zoomScaleSheetLayoutView="80" workbookViewId="0">
      <selection activeCell="A89" sqref="A89"/>
    </sheetView>
  </sheetViews>
  <sheetFormatPr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249</v>
      </c>
      <c r="B1" s="18"/>
      <c r="C1" s="18"/>
      <c r="D1" s="75"/>
      <c r="E1" s="18"/>
      <c r="F1" s="18"/>
      <c r="G1" s="18"/>
      <c r="H1" s="18"/>
      <c r="I1" s="18"/>
      <c r="J1" s="18"/>
      <c r="K1" s="18"/>
    </row>
    <row r="2" spans="1:11" s="20" customFormat="1" x14ac:dyDescent="0.2">
      <c r="A2" s="22" t="s">
        <v>37</v>
      </c>
      <c r="B2" s="21" t="s">
        <v>372</v>
      </c>
      <c r="C2" s="21" t="s">
        <v>33</v>
      </c>
      <c r="D2" s="76"/>
      <c r="E2" s="14"/>
      <c r="F2" s="14"/>
      <c r="G2" s="14"/>
      <c r="H2" s="14"/>
      <c r="I2" s="14"/>
      <c r="J2" s="14"/>
      <c r="K2" s="14"/>
    </row>
    <row r="3" spans="1:11" s="2" customFormat="1" x14ac:dyDescent="0.2">
      <c r="A3" s="262" t="s">
        <v>54</v>
      </c>
      <c r="B3" s="262"/>
      <c r="C3" s="262"/>
      <c r="D3" s="262"/>
      <c r="E3" s="262"/>
      <c r="F3" s="262"/>
      <c r="G3" s="262"/>
      <c r="H3" s="262"/>
      <c r="I3" s="262"/>
      <c r="J3" s="262"/>
      <c r="K3" s="262"/>
    </row>
    <row r="4" spans="1:11" ht="12.75" customHeight="1" x14ac:dyDescent="0.2">
      <c r="A4" s="15"/>
      <c r="B4" s="254" t="s">
        <v>17</v>
      </c>
      <c r="C4" s="254" t="s">
        <v>52</v>
      </c>
      <c r="D4" s="254" t="s">
        <v>285</v>
      </c>
      <c r="E4" s="71"/>
      <c r="F4" s="254" t="s">
        <v>28</v>
      </c>
      <c r="G4" s="254" t="s">
        <v>51</v>
      </c>
      <c r="H4" s="70" t="s">
        <v>243</v>
      </c>
      <c r="I4" s="52" t="s">
        <v>3</v>
      </c>
      <c r="J4" s="52" t="s">
        <v>70</v>
      </c>
      <c r="K4" s="258" t="s">
        <v>48</v>
      </c>
    </row>
    <row r="5" spans="1:11" ht="29.25" customHeight="1" x14ac:dyDescent="0.2">
      <c r="A5" s="16" t="s">
        <v>21</v>
      </c>
      <c r="B5" s="255"/>
      <c r="C5" s="255"/>
      <c r="D5" s="255"/>
      <c r="E5" s="72" t="s">
        <v>286</v>
      </c>
      <c r="F5" s="255"/>
      <c r="G5" s="255"/>
      <c r="H5" s="17">
        <v>0</v>
      </c>
      <c r="I5" s="17">
        <v>1</v>
      </c>
      <c r="J5" s="17">
        <v>2</v>
      </c>
      <c r="K5" s="258"/>
    </row>
    <row r="6" spans="1:11" ht="51" x14ac:dyDescent="0.2">
      <c r="A6" s="7" t="s">
        <v>96</v>
      </c>
      <c r="B6" s="8" t="s">
        <v>97</v>
      </c>
      <c r="C6" s="28">
        <v>1</v>
      </c>
      <c r="D6" s="28"/>
      <c r="E6" s="28"/>
      <c r="F6" s="28"/>
      <c r="G6" s="28"/>
      <c r="H6" s="8" t="s">
        <v>236</v>
      </c>
      <c r="I6" s="8" t="s">
        <v>237</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271</v>
      </c>
      <c r="C9" s="28">
        <v>1</v>
      </c>
      <c r="D9" s="28"/>
      <c r="E9" s="28"/>
      <c r="F9" s="28"/>
      <c r="G9" s="28"/>
      <c r="H9" s="8" t="s">
        <v>105</v>
      </c>
      <c r="I9" s="8" t="s">
        <v>106</v>
      </c>
      <c r="J9" s="8" t="s">
        <v>107</v>
      </c>
      <c r="K9" s="8" t="s">
        <v>87</v>
      </c>
    </row>
    <row r="10" spans="1:11" ht="51" x14ac:dyDescent="0.2">
      <c r="A10" s="26" t="s">
        <v>108</v>
      </c>
      <c r="B10" s="8" t="s">
        <v>250</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63" t="s">
        <v>248</v>
      </c>
      <c r="I13" s="264"/>
      <c r="J13" s="264"/>
      <c r="K13" s="265"/>
    </row>
    <row r="14" spans="1:11" ht="16.5" customHeight="1" x14ac:dyDescent="0.2">
      <c r="A14" s="33"/>
      <c r="B14" s="39" t="s">
        <v>116</v>
      </c>
      <c r="C14" s="40">
        <f>(G13-C13)/C13</f>
        <v>-1</v>
      </c>
      <c r="H14" s="34"/>
      <c r="I14" s="34"/>
      <c r="J14" s="34"/>
      <c r="K14" s="34"/>
    </row>
    <row r="16" spans="1:11" s="23" customFormat="1" x14ac:dyDescent="0.2">
      <c r="A16" s="262" t="s">
        <v>53</v>
      </c>
      <c r="B16" s="262"/>
      <c r="C16" s="262"/>
      <c r="D16" s="262"/>
      <c r="E16" s="262"/>
      <c r="F16" s="262"/>
      <c r="G16" s="262"/>
      <c r="H16" s="262"/>
      <c r="I16" s="262"/>
      <c r="J16" s="262"/>
      <c r="K16" s="262"/>
    </row>
    <row r="17" spans="1:11" ht="12.75" customHeight="1" x14ac:dyDescent="0.2">
      <c r="A17" s="15"/>
      <c r="B17" s="254" t="s">
        <v>17</v>
      </c>
      <c r="C17" s="254" t="s">
        <v>52</v>
      </c>
      <c r="D17" s="254" t="s">
        <v>285</v>
      </c>
      <c r="E17" s="71"/>
      <c r="F17" s="254" t="s">
        <v>28</v>
      </c>
      <c r="G17" s="254" t="s">
        <v>51</v>
      </c>
      <c r="H17" s="70" t="s">
        <v>243</v>
      </c>
      <c r="I17" s="52" t="s">
        <v>3</v>
      </c>
      <c r="J17" s="52" t="s">
        <v>70</v>
      </c>
      <c r="K17" s="258" t="s">
        <v>48</v>
      </c>
    </row>
    <row r="18" spans="1:11" ht="33" customHeight="1" x14ac:dyDescent="0.2">
      <c r="A18" s="16" t="s">
        <v>21</v>
      </c>
      <c r="B18" s="255"/>
      <c r="C18" s="255"/>
      <c r="D18" s="255"/>
      <c r="E18" s="72" t="s">
        <v>286</v>
      </c>
      <c r="F18" s="255"/>
      <c r="G18" s="255"/>
      <c r="H18" s="17">
        <v>0</v>
      </c>
      <c r="I18" s="17">
        <v>1</v>
      </c>
      <c r="J18" s="17">
        <v>2</v>
      </c>
      <c r="K18" s="258"/>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251</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63" t="s">
        <v>247</v>
      </c>
      <c r="I23" s="264"/>
      <c r="J23" s="264"/>
      <c r="K23" s="265"/>
    </row>
    <row r="24" spans="1:11" ht="16.5" customHeight="1" x14ac:dyDescent="0.2">
      <c r="A24" s="33"/>
      <c r="B24" s="39" t="s">
        <v>116</v>
      </c>
      <c r="C24" s="40">
        <f>(G23-C23)/C23</f>
        <v>-1</v>
      </c>
      <c r="H24" s="34"/>
      <c r="I24" s="34"/>
      <c r="J24" s="34"/>
      <c r="K24" s="34"/>
    </row>
    <row r="26" spans="1:11" s="2" customFormat="1" x14ac:dyDescent="0.2">
      <c r="A26" s="262" t="s">
        <v>18</v>
      </c>
      <c r="B26" s="262"/>
      <c r="C26" s="262"/>
      <c r="D26" s="262"/>
      <c r="E26" s="262"/>
      <c r="F26" s="262"/>
      <c r="G26" s="262"/>
      <c r="H26" s="262"/>
      <c r="I26" s="262"/>
      <c r="J26" s="262"/>
      <c r="K26" s="262"/>
    </row>
    <row r="27" spans="1:11" ht="32.25" customHeight="1" x14ac:dyDescent="0.2">
      <c r="A27" s="15"/>
      <c r="B27" s="254" t="s">
        <v>17</v>
      </c>
      <c r="C27" s="254" t="s">
        <v>52</v>
      </c>
      <c r="D27" s="254" t="s">
        <v>285</v>
      </c>
      <c r="E27" s="71"/>
      <c r="F27" s="254" t="s">
        <v>28</v>
      </c>
      <c r="G27" s="254" t="s">
        <v>51</v>
      </c>
      <c r="H27" s="70" t="s">
        <v>243</v>
      </c>
      <c r="I27" s="52" t="s">
        <v>3</v>
      </c>
      <c r="J27" s="52" t="s">
        <v>70</v>
      </c>
      <c r="K27" s="258" t="s">
        <v>49</v>
      </c>
    </row>
    <row r="28" spans="1:11" ht="26.25" customHeight="1" x14ac:dyDescent="0.2">
      <c r="A28" s="16" t="s">
        <v>21</v>
      </c>
      <c r="B28" s="255"/>
      <c r="C28" s="255"/>
      <c r="D28" s="255"/>
      <c r="E28" s="72" t="s">
        <v>286</v>
      </c>
      <c r="F28" s="255"/>
      <c r="G28" s="255"/>
      <c r="H28" s="17">
        <v>0</v>
      </c>
      <c r="I28" s="17">
        <v>1</v>
      </c>
      <c r="J28" s="17">
        <v>2</v>
      </c>
      <c r="K28" s="258"/>
    </row>
    <row r="29" spans="1:11" s="74" customFormat="1" ht="102" customHeight="1" x14ac:dyDescent="0.2">
      <c r="A29" s="240" t="s">
        <v>31</v>
      </c>
      <c r="B29" s="243" t="s">
        <v>252</v>
      </c>
      <c r="C29" s="246">
        <v>1</v>
      </c>
      <c r="D29" s="28" t="s">
        <v>290</v>
      </c>
      <c r="E29" s="73" t="s">
        <v>289</v>
      </c>
      <c r="F29" s="246"/>
      <c r="G29" s="246"/>
      <c r="H29" s="237" t="s">
        <v>15</v>
      </c>
      <c r="I29" s="237" t="s">
        <v>128</v>
      </c>
      <c r="J29" s="237" t="s">
        <v>129</v>
      </c>
      <c r="K29" s="237" t="s">
        <v>87</v>
      </c>
    </row>
    <row r="30" spans="1:11" s="74" customFormat="1" ht="67.5" customHeight="1" x14ac:dyDescent="0.2">
      <c r="A30" s="241"/>
      <c r="B30" s="244"/>
      <c r="C30" s="247"/>
      <c r="D30" s="28" t="s">
        <v>318</v>
      </c>
      <c r="E30" s="73" t="s">
        <v>319</v>
      </c>
      <c r="F30" s="247"/>
      <c r="G30" s="247"/>
      <c r="H30" s="238"/>
      <c r="I30" s="238"/>
      <c r="J30" s="238"/>
      <c r="K30" s="238"/>
    </row>
    <row r="31" spans="1:11" s="74" customFormat="1" ht="58.5" customHeight="1" x14ac:dyDescent="0.2">
      <c r="A31" s="241"/>
      <c r="B31" s="244"/>
      <c r="C31" s="247"/>
      <c r="D31" s="28">
        <v>7</v>
      </c>
      <c r="E31" s="73" t="s">
        <v>327</v>
      </c>
      <c r="F31" s="247"/>
      <c r="G31" s="247"/>
      <c r="H31" s="238"/>
      <c r="I31" s="238"/>
      <c r="J31" s="238"/>
      <c r="K31" s="238"/>
    </row>
    <row r="32" spans="1:11" s="74" customFormat="1" ht="33" customHeight="1" x14ac:dyDescent="0.2">
      <c r="A32" s="242"/>
      <c r="B32" s="245"/>
      <c r="C32" s="248"/>
      <c r="D32" s="28">
        <v>8</v>
      </c>
      <c r="E32" s="73" t="s">
        <v>328</v>
      </c>
      <c r="F32" s="248"/>
      <c r="G32" s="248"/>
      <c r="H32" s="239"/>
      <c r="I32" s="239"/>
      <c r="J32" s="239"/>
      <c r="K32" s="239"/>
    </row>
    <row r="33" spans="1:11" s="54" customFormat="1" ht="102" customHeight="1" x14ac:dyDescent="0.2">
      <c r="A33" s="240" t="s">
        <v>32</v>
      </c>
      <c r="B33" s="243" t="s">
        <v>253</v>
      </c>
      <c r="C33" s="246">
        <v>1</v>
      </c>
      <c r="D33" s="28" t="s">
        <v>291</v>
      </c>
      <c r="E33" s="73" t="s">
        <v>289</v>
      </c>
      <c r="F33" s="246"/>
      <c r="G33" s="246"/>
      <c r="H33" s="237" t="s">
        <v>76</v>
      </c>
      <c r="I33" s="237" t="s">
        <v>238</v>
      </c>
      <c r="J33" s="237" t="s">
        <v>130</v>
      </c>
      <c r="K33" s="237" t="s">
        <v>86</v>
      </c>
    </row>
    <row r="34" spans="1:11" s="54" customFormat="1" ht="76.5" x14ac:dyDescent="0.2">
      <c r="A34" s="241"/>
      <c r="B34" s="244"/>
      <c r="C34" s="247"/>
      <c r="D34" s="28" t="s">
        <v>302</v>
      </c>
      <c r="E34" s="73" t="s">
        <v>303</v>
      </c>
      <c r="F34" s="247"/>
      <c r="G34" s="247"/>
      <c r="H34" s="238"/>
      <c r="I34" s="238"/>
      <c r="J34" s="238"/>
      <c r="K34" s="238"/>
    </row>
    <row r="35" spans="1:11" s="54" customFormat="1" ht="25.5" x14ac:dyDescent="0.2">
      <c r="A35" s="241"/>
      <c r="B35" s="244"/>
      <c r="C35" s="247"/>
      <c r="D35" s="28" t="s">
        <v>340</v>
      </c>
      <c r="E35" s="73" t="s">
        <v>352</v>
      </c>
      <c r="F35" s="247"/>
      <c r="G35" s="247"/>
      <c r="H35" s="238"/>
      <c r="I35" s="238"/>
      <c r="J35" s="238"/>
      <c r="K35" s="238"/>
    </row>
    <row r="36" spans="1:11" s="54" customFormat="1" x14ac:dyDescent="0.2">
      <c r="A36" s="241"/>
      <c r="B36" s="244"/>
      <c r="C36" s="247"/>
      <c r="D36" s="28" t="s">
        <v>341</v>
      </c>
      <c r="E36" s="73" t="s">
        <v>353</v>
      </c>
      <c r="F36" s="247"/>
      <c r="G36" s="247"/>
      <c r="H36" s="238"/>
      <c r="I36" s="238"/>
      <c r="J36" s="238"/>
      <c r="K36" s="238"/>
    </row>
    <row r="37" spans="1:11" s="54" customFormat="1" ht="25.5" x14ac:dyDescent="0.2">
      <c r="A37" s="241"/>
      <c r="B37" s="244"/>
      <c r="C37" s="247"/>
      <c r="D37" s="28" t="s">
        <v>342</v>
      </c>
      <c r="E37" s="73" t="s">
        <v>354</v>
      </c>
      <c r="F37" s="247"/>
      <c r="G37" s="247"/>
      <c r="H37" s="238"/>
      <c r="I37" s="238"/>
      <c r="J37" s="238"/>
      <c r="K37" s="238"/>
    </row>
    <row r="38" spans="1:11" s="54" customFormat="1" ht="25.5" x14ac:dyDescent="0.2">
      <c r="A38" s="241"/>
      <c r="B38" s="244"/>
      <c r="C38" s="247"/>
      <c r="D38" s="28" t="s">
        <v>343</v>
      </c>
      <c r="E38" s="73" t="s">
        <v>355</v>
      </c>
      <c r="F38" s="247"/>
      <c r="G38" s="247"/>
      <c r="H38" s="238"/>
      <c r="I38" s="238"/>
      <c r="J38" s="238"/>
      <c r="K38" s="238"/>
    </row>
    <row r="39" spans="1:11" s="54" customFormat="1" ht="25.5" x14ac:dyDescent="0.2">
      <c r="A39" s="241"/>
      <c r="B39" s="244"/>
      <c r="C39" s="247"/>
      <c r="D39" s="28" t="s">
        <v>344</v>
      </c>
      <c r="E39" s="73" t="s">
        <v>354</v>
      </c>
      <c r="F39" s="247"/>
      <c r="G39" s="247"/>
      <c r="H39" s="238"/>
      <c r="I39" s="238"/>
      <c r="J39" s="238"/>
      <c r="K39" s="238"/>
    </row>
    <row r="40" spans="1:11" s="54" customFormat="1" x14ac:dyDescent="0.2">
      <c r="A40" s="241"/>
      <c r="B40" s="244"/>
      <c r="C40" s="247"/>
      <c r="D40" s="28" t="s">
        <v>345</v>
      </c>
      <c r="E40" s="73" t="s">
        <v>356</v>
      </c>
      <c r="F40" s="247"/>
      <c r="G40" s="247"/>
      <c r="H40" s="238"/>
      <c r="I40" s="238"/>
      <c r="J40" s="238"/>
      <c r="K40" s="238"/>
    </row>
    <row r="41" spans="1:11" s="54" customFormat="1" x14ac:dyDescent="0.2">
      <c r="A41" s="241"/>
      <c r="B41" s="244"/>
      <c r="C41" s="247"/>
      <c r="D41" s="28" t="s">
        <v>346</v>
      </c>
      <c r="E41" s="73" t="s">
        <v>356</v>
      </c>
      <c r="F41" s="247"/>
      <c r="G41" s="247"/>
      <c r="H41" s="238"/>
      <c r="I41" s="238"/>
      <c r="J41" s="238"/>
      <c r="K41" s="238"/>
    </row>
    <row r="42" spans="1:11" s="54" customFormat="1" ht="97.5" customHeight="1" x14ac:dyDescent="0.2">
      <c r="A42" s="241"/>
      <c r="B42" s="244"/>
      <c r="C42" s="247"/>
      <c r="D42" s="28" t="s">
        <v>347</v>
      </c>
      <c r="E42" s="73" t="s">
        <v>331</v>
      </c>
      <c r="F42" s="247"/>
      <c r="G42" s="247"/>
      <c r="H42" s="238"/>
      <c r="I42" s="238"/>
      <c r="J42" s="238"/>
      <c r="K42" s="238"/>
    </row>
    <row r="43" spans="1:11" s="54" customFormat="1" ht="99.75" customHeight="1" x14ac:dyDescent="0.2">
      <c r="A43" s="241"/>
      <c r="B43" s="244"/>
      <c r="C43" s="247"/>
      <c r="D43" s="28" t="s">
        <v>348</v>
      </c>
      <c r="E43" s="73" t="s">
        <v>331</v>
      </c>
      <c r="F43" s="247"/>
      <c r="G43" s="247"/>
      <c r="H43" s="238"/>
      <c r="I43" s="238"/>
      <c r="J43" s="238"/>
      <c r="K43" s="238"/>
    </row>
    <row r="44" spans="1:11" s="54" customFormat="1" ht="96" customHeight="1" x14ac:dyDescent="0.2">
      <c r="A44" s="241"/>
      <c r="B44" s="244"/>
      <c r="C44" s="247"/>
      <c r="D44" s="28" t="s">
        <v>349</v>
      </c>
      <c r="E44" s="73" t="s">
        <v>331</v>
      </c>
      <c r="F44" s="247"/>
      <c r="G44" s="247"/>
      <c r="H44" s="238"/>
      <c r="I44" s="238"/>
      <c r="J44" s="238"/>
      <c r="K44" s="238"/>
    </row>
    <row r="45" spans="1:11" s="54" customFormat="1" x14ac:dyDescent="0.2">
      <c r="A45" s="241"/>
      <c r="B45" s="244"/>
      <c r="C45" s="247"/>
      <c r="D45" s="28" t="s">
        <v>350</v>
      </c>
      <c r="E45" s="73" t="s">
        <v>357</v>
      </c>
      <c r="F45" s="247"/>
      <c r="G45" s="247"/>
      <c r="H45" s="238"/>
      <c r="I45" s="238"/>
      <c r="J45" s="238"/>
      <c r="K45" s="238"/>
    </row>
    <row r="46" spans="1:11" s="54" customFormat="1" ht="96.75" customHeight="1" x14ac:dyDescent="0.2">
      <c r="A46" s="241"/>
      <c r="B46" s="244"/>
      <c r="C46" s="247"/>
      <c r="D46" s="28" t="s">
        <v>351</v>
      </c>
      <c r="E46" s="73" t="s">
        <v>331</v>
      </c>
      <c r="F46" s="247"/>
      <c r="G46" s="247"/>
      <c r="H46" s="238"/>
      <c r="I46" s="238"/>
      <c r="J46" s="238"/>
      <c r="K46" s="238"/>
    </row>
    <row r="47" spans="1:11" s="54" customFormat="1" ht="25.5" x14ac:dyDescent="0.2">
      <c r="A47" s="241"/>
      <c r="B47" s="244"/>
      <c r="C47" s="247"/>
      <c r="D47" s="28" t="s">
        <v>359</v>
      </c>
      <c r="E47" s="73" t="s">
        <v>358</v>
      </c>
      <c r="F47" s="247"/>
      <c r="G47" s="247"/>
      <c r="H47" s="238"/>
      <c r="I47" s="238"/>
      <c r="J47" s="238"/>
      <c r="K47" s="238"/>
    </row>
    <row r="48" spans="1:11" s="54" customFormat="1" x14ac:dyDescent="0.2">
      <c r="A48" s="241"/>
      <c r="B48" s="244"/>
      <c r="C48" s="247"/>
      <c r="D48" s="28" t="s">
        <v>360</v>
      </c>
      <c r="E48" s="73" t="s">
        <v>356</v>
      </c>
      <c r="F48" s="247"/>
      <c r="G48" s="247"/>
      <c r="H48" s="238"/>
      <c r="I48" s="238"/>
      <c r="J48" s="238"/>
      <c r="K48" s="238"/>
    </row>
    <row r="49" spans="1:11" s="54" customFormat="1" ht="97.5" customHeight="1" x14ac:dyDescent="0.2">
      <c r="A49" s="241"/>
      <c r="B49" s="244"/>
      <c r="C49" s="247"/>
      <c r="D49" s="28">
        <v>23</v>
      </c>
      <c r="E49" s="73" t="s">
        <v>331</v>
      </c>
      <c r="F49" s="247"/>
      <c r="G49" s="247"/>
      <c r="H49" s="238"/>
      <c r="I49" s="238"/>
      <c r="J49" s="238"/>
      <c r="K49" s="238"/>
    </row>
    <row r="50" spans="1:11" s="54" customFormat="1" ht="81.75" customHeight="1" x14ac:dyDescent="0.2">
      <c r="A50" s="241"/>
      <c r="B50" s="245"/>
      <c r="C50" s="247"/>
      <c r="D50" s="28">
        <v>24</v>
      </c>
      <c r="E50" s="73" t="s">
        <v>361</v>
      </c>
      <c r="F50" s="247"/>
      <c r="G50" s="247"/>
      <c r="H50" s="238"/>
      <c r="I50" s="238"/>
      <c r="J50" s="238"/>
      <c r="K50" s="238"/>
    </row>
    <row r="51" spans="1:11" s="54" customFormat="1" ht="189" customHeight="1" x14ac:dyDescent="0.2">
      <c r="A51" s="9" t="s">
        <v>69</v>
      </c>
      <c r="B51" s="51" t="s">
        <v>77</v>
      </c>
      <c r="C51" s="28">
        <v>1</v>
      </c>
      <c r="D51" s="28">
        <v>1</v>
      </c>
      <c r="E51" s="73" t="s">
        <v>287</v>
      </c>
      <c r="F51" s="28"/>
      <c r="G51" s="28"/>
      <c r="H51" s="8" t="s">
        <v>131</v>
      </c>
      <c r="I51" s="8" t="s">
        <v>132</v>
      </c>
      <c r="J51" s="8" t="s">
        <v>133</v>
      </c>
      <c r="K51" s="8" t="s">
        <v>89</v>
      </c>
    </row>
    <row r="52" spans="1:11" s="43" customFormat="1" ht="111.75" customHeight="1" x14ac:dyDescent="0.2">
      <c r="A52" s="240" t="s">
        <v>46</v>
      </c>
      <c r="B52" s="237" t="s">
        <v>254</v>
      </c>
      <c r="C52" s="246">
        <v>1</v>
      </c>
      <c r="D52" s="28">
        <v>2</v>
      </c>
      <c r="E52" s="73" t="s">
        <v>288</v>
      </c>
      <c r="F52" s="246"/>
      <c r="G52" s="246"/>
      <c r="H52" s="237" t="s">
        <v>47</v>
      </c>
      <c r="I52" s="237" t="s">
        <v>272</v>
      </c>
      <c r="J52" s="237" t="s">
        <v>283</v>
      </c>
      <c r="K52" s="237" t="s">
        <v>86</v>
      </c>
    </row>
    <row r="53" spans="1:11" s="43" customFormat="1" ht="134.25" customHeight="1" x14ac:dyDescent="0.2">
      <c r="A53" s="241"/>
      <c r="B53" s="238"/>
      <c r="C53" s="247"/>
      <c r="D53" s="28" t="s">
        <v>294</v>
      </c>
      <c r="E53" s="73" t="s">
        <v>295</v>
      </c>
      <c r="F53" s="247"/>
      <c r="G53" s="247"/>
      <c r="H53" s="238"/>
      <c r="I53" s="238"/>
      <c r="J53" s="238"/>
      <c r="K53" s="238"/>
    </row>
    <row r="54" spans="1:11" s="43" customFormat="1" ht="152.25" customHeight="1" x14ac:dyDescent="0.2">
      <c r="A54" s="242"/>
      <c r="B54" s="239"/>
      <c r="C54" s="248"/>
      <c r="D54" s="28" t="s">
        <v>296</v>
      </c>
      <c r="E54" s="73" t="s">
        <v>297</v>
      </c>
      <c r="F54" s="248"/>
      <c r="G54" s="248"/>
      <c r="H54" s="239"/>
      <c r="I54" s="239"/>
      <c r="J54" s="239"/>
      <c r="K54" s="239"/>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9" t="s">
        <v>19</v>
      </c>
      <c r="B56" s="237" t="s">
        <v>80</v>
      </c>
      <c r="C56" s="246">
        <v>1</v>
      </c>
      <c r="D56" s="28" t="s">
        <v>293</v>
      </c>
      <c r="E56" s="73" t="s">
        <v>292</v>
      </c>
      <c r="F56" s="28"/>
      <c r="G56" s="28"/>
      <c r="H56" s="237" t="s">
        <v>27</v>
      </c>
      <c r="I56" s="237" t="s">
        <v>138</v>
      </c>
      <c r="J56" s="237" t="s">
        <v>139</v>
      </c>
      <c r="K56" s="237" t="s">
        <v>87</v>
      </c>
    </row>
    <row r="57" spans="1:11" s="54" customFormat="1" ht="63.75" x14ac:dyDescent="0.2">
      <c r="A57" s="260"/>
      <c r="B57" s="238"/>
      <c r="C57" s="247"/>
      <c r="D57" s="28">
        <v>9</v>
      </c>
      <c r="E57" s="73" t="s">
        <v>329</v>
      </c>
      <c r="F57" s="28"/>
      <c r="G57" s="28"/>
      <c r="H57" s="238"/>
      <c r="I57" s="238"/>
      <c r="J57" s="238"/>
      <c r="K57" s="238"/>
    </row>
    <row r="58" spans="1:11" s="54" customFormat="1" ht="76.5" x14ac:dyDescent="0.2">
      <c r="A58" s="261"/>
      <c r="B58" s="239"/>
      <c r="C58" s="248"/>
      <c r="D58" s="28">
        <v>10</v>
      </c>
      <c r="E58" s="73" t="s">
        <v>330</v>
      </c>
      <c r="F58" s="28"/>
      <c r="G58" s="28"/>
      <c r="H58" s="239"/>
      <c r="I58" s="239"/>
      <c r="J58" s="239"/>
      <c r="K58" s="239"/>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255</v>
      </c>
      <c r="C60" s="28">
        <v>1</v>
      </c>
      <c r="D60" s="28"/>
      <c r="E60" s="28"/>
      <c r="F60" s="28"/>
      <c r="G60" s="28"/>
      <c r="H60" s="8" t="s">
        <v>256</v>
      </c>
      <c r="I60" s="8" t="s">
        <v>257</v>
      </c>
      <c r="J60" s="8" t="s">
        <v>258</v>
      </c>
      <c r="K60" s="8" t="s">
        <v>87</v>
      </c>
    </row>
    <row r="61" spans="1:11" s="43" customFormat="1" ht="138.75" customHeight="1" x14ac:dyDescent="0.2">
      <c r="A61" s="9" t="s">
        <v>145</v>
      </c>
      <c r="B61" s="10" t="s">
        <v>146</v>
      </c>
      <c r="C61" s="28">
        <v>1</v>
      </c>
      <c r="D61" s="28" t="s">
        <v>307</v>
      </c>
      <c r="E61" s="73" t="s">
        <v>309</v>
      </c>
      <c r="F61" s="28"/>
      <c r="G61" s="28"/>
      <c r="H61" s="8" t="s">
        <v>20</v>
      </c>
      <c r="I61" s="8" t="s">
        <v>147</v>
      </c>
      <c r="J61" s="8" t="s">
        <v>90</v>
      </c>
      <c r="K61" s="8" t="s">
        <v>89</v>
      </c>
    </row>
    <row r="62" spans="1:11" s="43" customFormat="1" ht="123" customHeight="1" x14ac:dyDescent="0.2">
      <c r="A62" s="7" t="s">
        <v>259</v>
      </c>
      <c r="B62" s="12" t="s">
        <v>260</v>
      </c>
      <c r="C62" s="28">
        <v>1</v>
      </c>
      <c r="D62" s="28"/>
      <c r="E62" s="28"/>
      <c r="F62" s="28"/>
      <c r="G62" s="28"/>
      <c r="H62" s="8" t="s">
        <v>261</v>
      </c>
      <c r="I62" s="8" t="s">
        <v>262</v>
      </c>
      <c r="J62" s="8" t="s">
        <v>263</v>
      </c>
      <c r="K62" s="8" t="s">
        <v>87</v>
      </c>
    </row>
    <row r="63" spans="1:11" s="43" customFormat="1" ht="82.5" customHeight="1" x14ac:dyDescent="0.2">
      <c r="A63" s="7" t="s">
        <v>156</v>
      </c>
      <c r="B63" s="12" t="s">
        <v>264</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265</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305</v>
      </c>
      <c r="E68" s="73" t="s">
        <v>304</v>
      </c>
      <c r="F68" s="28"/>
      <c r="G68" s="28"/>
      <c r="H68" s="8" t="s">
        <v>84</v>
      </c>
      <c r="I68" s="8" t="s">
        <v>169</v>
      </c>
      <c r="J68" s="8" t="s">
        <v>170</v>
      </c>
      <c r="K68" s="8" t="s">
        <v>86</v>
      </c>
    </row>
    <row r="69" spans="1:11" s="43" customFormat="1" ht="119.25" customHeight="1" thickBot="1" x14ac:dyDescent="0.25">
      <c r="A69" s="9" t="s">
        <v>171</v>
      </c>
      <c r="B69" s="10" t="s">
        <v>266</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63" t="s">
        <v>246</v>
      </c>
      <c r="I70" s="264"/>
      <c r="J70" s="264"/>
      <c r="K70" s="265"/>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62" t="s">
        <v>178</v>
      </c>
      <c r="B73" s="262"/>
      <c r="C73" s="262"/>
      <c r="D73" s="262"/>
      <c r="E73" s="262"/>
      <c r="F73" s="262"/>
      <c r="G73" s="262"/>
      <c r="H73" s="262"/>
      <c r="I73" s="262"/>
      <c r="J73" s="262"/>
      <c r="K73" s="262"/>
    </row>
    <row r="74" spans="1:11" s="43" customFormat="1" ht="19.5" customHeight="1" x14ac:dyDescent="0.2">
      <c r="A74" s="67"/>
      <c r="B74" s="256" t="s">
        <v>17</v>
      </c>
      <c r="C74" s="256" t="s">
        <v>52</v>
      </c>
      <c r="D74" s="254" t="s">
        <v>285</v>
      </c>
      <c r="E74" s="71"/>
      <c r="F74" s="256" t="s">
        <v>28</v>
      </c>
      <c r="G74" s="256" t="s">
        <v>51</v>
      </c>
      <c r="H74" s="66" t="s">
        <v>175</v>
      </c>
      <c r="I74" s="66" t="s">
        <v>3</v>
      </c>
      <c r="J74" s="66" t="s">
        <v>70</v>
      </c>
      <c r="K74" s="258" t="s">
        <v>49</v>
      </c>
    </row>
    <row r="75" spans="1:11" s="43" customFormat="1" ht="24" customHeight="1" x14ac:dyDescent="0.2">
      <c r="A75" s="68" t="s">
        <v>21</v>
      </c>
      <c r="B75" s="257"/>
      <c r="C75" s="257"/>
      <c r="D75" s="255"/>
      <c r="E75" s="72" t="s">
        <v>286</v>
      </c>
      <c r="F75" s="257"/>
      <c r="G75" s="257"/>
      <c r="H75" s="17">
        <v>0</v>
      </c>
      <c r="I75" s="17">
        <v>1</v>
      </c>
      <c r="J75" s="17">
        <v>2</v>
      </c>
      <c r="K75" s="258"/>
    </row>
    <row r="76" spans="1:11" s="43" customFormat="1" ht="409.5" customHeight="1" x14ac:dyDescent="0.2">
      <c r="A76" s="7" t="s">
        <v>78</v>
      </c>
      <c r="B76" s="13" t="s">
        <v>267</v>
      </c>
      <c r="C76" s="50">
        <v>1</v>
      </c>
      <c r="D76" s="50" t="s">
        <v>312</v>
      </c>
      <c r="E76" s="82" t="s">
        <v>311</v>
      </c>
      <c r="F76" s="50"/>
      <c r="G76" s="50"/>
      <c r="H76" s="8" t="s">
        <v>68</v>
      </c>
      <c r="I76" s="8" t="s">
        <v>134</v>
      </c>
      <c r="J76" s="8" t="s">
        <v>284</v>
      </c>
      <c r="K76" s="8" t="s">
        <v>87</v>
      </c>
    </row>
    <row r="77" spans="1:11" s="43" customFormat="1" ht="120" x14ac:dyDescent="0.2">
      <c r="A77" s="7" t="s">
        <v>12</v>
      </c>
      <c r="B77" s="25" t="s">
        <v>268</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269</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63" t="s">
        <v>245</v>
      </c>
      <c r="I82" s="264"/>
      <c r="J82" s="264"/>
      <c r="K82" s="265"/>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62" t="s">
        <v>179</v>
      </c>
      <c r="B85" s="262"/>
      <c r="C85" s="262"/>
      <c r="D85" s="262"/>
      <c r="E85" s="262"/>
      <c r="F85" s="262"/>
      <c r="G85" s="262"/>
      <c r="H85" s="262"/>
      <c r="I85" s="262"/>
      <c r="J85" s="262"/>
      <c r="K85" s="262"/>
    </row>
    <row r="86" spans="1:11" s="43" customFormat="1" ht="30.75" customHeight="1" x14ac:dyDescent="0.2">
      <c r="A86" s="67"/>
      <c r="B86" s="256" t="s">
        <v>17</v>
      </c>
      <c r="C86" s="256" t="s">
        <v>52</v>
      </c>
      <c r="D86" s="254" t="s">
        <v>285</v>
      </c>
      <c r="E86" s="71"/>
      <c r="F86" s="256" t="s">
        <v>28</v>
      </c>
      <c r="G86" s="256" t="s">
        <v>51</v>
      </c>
      <c r="H86" s="70" t="s">
        <v>243</v>
      </c>
      <c r="I86" s="66" t="s">
        <v>3</v>
      </c>
      <c r="J86" s="66" t="s">
        <v>70</v>
      </c>
      <c r="K86" s="258" t="s">
        <v>49</v>
      </c>
    </row>
    <row r="87" spans="1:11" s="43" customFormat="1" ht="24" customHeight="1" x14ac:dyDescent="0.2">
      <c r="A87" s="68" t="s">
        <v>21</v>
      </c>
      <c r="B87" s="257"/>
      <c r="C87" s="257"/>
      <c r="D87" s="255"/>
      <c r="E87" s="72" t="s">
        <v>286</v>
      </c>
      <c r="F87" s="257"/>
      <c r="G87" s="257"/>
      <c r="H87" s="17">
        <v>0</v>
      </c>
      <c r="I87" s="17">
        <v>1</v>
      </c>
      <c r="J87" s="17">
        <v>2</v>
      </c>
      <c r="K87" s="258"/>
    </row>
    <row r="88" spans="1:11" s="43" customFormat="1" ht="81.75" customHeight="1" x14ac:dyDescent="0.2">
      <c r="A88" s="9" t="s">
        <v>183</v>
      </c>
      <c r="B88" s="10" t="s">
        <v>270</v>
      </c>
      <c r="C88" s="28">
        <v>1</v>
      </c>
      <c r="D88" s="28">
        <v>1</v>
      </c>
      <c r="E88" s="73" t="s">
        <v>287</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40" t="s">
        <v>193</v>
      </c>
      <c r="B90" s="249" t="s">
        <v>192</v>
      </c>
      <c r="C90" s="246">
        <v>1</v>
      </c>
      <c r="D90" s="28" t="s">
        <v>301</v>
      </c>
      <c r="E90" s="73" t="s">
        <v>300</v>
      </c>
      <c r="F90" s="246"/>
      <c r="G90" s="246"/>
      <c r="H90" s="250" t="s">
        <v>197</v>
      </c>
      <c r="I90" s="250" t="s">
        <v>196</v>
      </c>
      <c r="J90" s="250" t="s">
        <v>195</v>
      </c>
      <c r="K90" s="237" t="s">
        <v>87</v>
      </c>
    </row>
    <row r="91" spans="1:11" s="43" customFormat="1" ht="96.75" customHeight="1" x14ac:dyDescent="0.2">
      <c r="A91" s="241"/>
      <c r="B91" s="244"/>
      <c r="C91" s="247"/>
      <c r="D91" s="28">
        <v>11</v>
      </c>
      <c r="E91" s="73" t="s">
        <v>331</v>
      </c>
      <c r="F91" s="247"/>
      <c r="G91" s="247"/>
      <c r="H91" s="252"/>
      <c r="I91" s="252"/>
      <c r="J91" s="252"/>
      <c r="K91" s="238"/>
    </row>
    <row r="92" spans="1:11" s="43" customFormat="1" ht="57" customHeight="1" x14ac:dyDescent="0.2">
      <c r="A92" s="241"/>
      <c r="B92" s="244"/>
      <c r="C92" s="247"/>
      <c r="D92" s="28">
        <v>12</v>
      </c>
      <c r="E92" s="73" t="s">
        <v>300</v>
      </c>
      <c r="F92" s="247"/>
      <c r="G92" s="247"/>
      <c r="H92" s="252"/>
      <c r="I92" s="252"/>
      <c r="J92" s="252"/>
      <c r="K92" s="238"/>
    </row>
    <row r="93" spans="1:11" s="43" customFormat="1" ht="60.75" customHeight="1" x14ac:dyDescent="0.2">
      <c r="A93" s="242"/>
      <c r="B93" s="245"/>
      <c r="C93" s="248"/>
      <c r="D93" s="28">
        <v>13</v>
      </c>
      <c r="E93" s="73" t="s">
        <v>300</v>
      </c>
      <c r="F93" s="248"/>
      <c r="G93" s="248"/>
      <c r="H93" s="251"/>
      <c r="I93" s="251"/>
      <c r="J93" s="251"/>
      <c r="K93" s="239"/>
    </row>
    <row r="94" spans="1:11" s="43" customFormat="1" ht="265.5" customHeight="1" x14ac:dyDescent="0.2">
      <c r="A94" s="240" t="s">
        <v>194</v>
      </c>
      <c r="B94" s="249" t="s">
        <v>198</v>
      </c>
      <c r="C94" s="246">
        <v>1</v>
      </c>
      <c r="D94" s="28" t="s">
        <v>299</v>
      </c>
      <c r="E94" s="73" t="s">
        <v>298</v>
      </c>
      <c r="F94" s="28"/>
      <c r="G94" s="28"/>
      <c r="H94" s="250" t="s">
        <v>197</v>
      </c>
      <c r="I94" s="250" t="s">
        <v>196</v>
      </c>
      <c r="J94" s="250" t="s">
        <v>195</v>
      </c>
      <c r="K94" s="237" t="s">
        <v>87</v>
      </c>
    </row>
    <row r="95" spans="1:11" s="43" customFormat="1" ht="272.25" customHeight="1" x14ac:dyDescent="0.2">
      <c r="A95" s="242"/>
      <c r="B95" s="245"/>
      <c r="C95" s="248"/>
      <c r="D95" s="28">
        <v>25</v>
      </c>
      <c r="E95" s="73" t="s">
        <v>298</v>
      </c>
      <c r="F95" s="28"/>
      <c r="G95" s="28"/>
      <c r="H95" s="251"/>
      <c r="I95" s="251"/>
      <c r="J95" s="251"/>
      <c r="K95" s="239"/>
    </row>
    <row r="96" spans="1:11" s="43" customFormat="1" ht="51" x14ac:dyDescent="0.2">
      <c r="A96" s="9" t="s">
        <v>180</v>
      </c>
      <c r="B96" s="10" t="s">
        <v>199</v>
      </c>
      <c r="C96" s="28">
        <v>1</v>
      </c>
      <c r="D96" s="28">
        <v>14</v>
      </c>
      <c r="E96" s="73" t="s">
        <v>327</v>
      </c>
      <c r="F96" s="28"/>
      <c r="G96" s="28"/>
      <c r="H96" s="8" t="s">
        <v>200</v>
      </c>
      <c r="I96" s="8" t="s">
        <v>202</v>
      </c>
      <c r="J96" s="8" t="s">
        <v>201</v>
      </c>
      <c r="K96" s="8" t="s">
        <v>89</v>
      </c>
    </row>
    <row r="97" spans="1:11" s="43" customFormat="1" ht="84.75" customHeight="1" x14ac:dyDescent="0.2">
      <c r="A97" s="240" t="s">
        <v>203</v>
      </c>
      <c r="B97" s="243" t="s">
        <v>240</v>
      </c>
      <c r="C97" s="246">
        <v>1</v>
      </c>
      <c r="D97" s="28" t="s">
        <v>313</v>
      </c>
      <c r="E97" s="73" t="s">
        <v>314</v>
      </c>
      <c r="F97" s="246"/>
      <c r="G97" s="246"/>
      <c r="H97" s="237" t="s">
        <v>204</v>
      </c>
      <c r="I97" s="237" t="s">
        <v>205</v>
      </c>
      <c r="J97" s="237" t="s">
        <v>241</v>
      </c>
      <c r="K97" s="237" t="s">
        <v>87</v>
      </c>
    </row>
    <row r="98" spans="1:11" s="43" customFormat="1" ht="42" customHeight="1" x14ac:dyDescent="0.2">
      <c r="A98" s="241"/>
      <c r="B98" s="244"/>
      <c r="C98" s="247"/>
      <c r="D98" s="28">
        <v>4</v>
      </c>
      <c r="E98" s="73" t="s">
        <v>324</v>
      </c>
      <c r="F98" s="247"/>
      <c r="G98" s="247"/>
      <c r="H98" s="238"/>
      <c r="I98" s="238"/>
      <c r="J98" s="238"/>
      <c r="K98" s="238"/>
    </row>
    <row r="99" spans="1:11" s="43" customFormat="1" ht="232.5" customHeight="1" x14ac:dyDescent="0.2">
      <c r="A99" s="241"/>
      <c r="B99" s="244"/>
      <c r="C99" s="247"/>
      <c r="D99" s="28">
        <v>15</v>
      </c>
      <c r="E99" s="73" t="s">
        <v>332</v>
      </c>
      <c r="F99" s="247"/>
      <c r="G99" s="247"/>
      <c r="H99" s="238"/>
      <c r="I99" s="238"/>
      <c r="J99" s="238"/>
      <c r="K99" s="238"/>
    </row>
    <row r="100" spans="1:11" s="43" customFormat="1" x14ac:dyDescent="0.2">
      <c r="A100" s="241"/>
      <c r="B100" s="244"/>
      <c r="C100" s="247"/>
      <c r="D100" s="28" t="s">
        <v>362</v>
      </c>
      <c r="E100" s="73" t="s">
        <v>369</v>
      </c>
      <c r="F100" s="247"/>
      <c r="G100" s="247"/>
      <c r="H100" s="238"/>
      <c r="I100" s="238"/>
      <c r="J100" s="238"/>
      <c r="K100" s="238"/>
    </row>
    <row r="101" spans="1:11" s="43" customFormat="1" x14ac:dyDescent="0.2">
      <c r="A101" s="241"/>
      <c r="B101" s="244"/>
      <c r="C101" s="247"/>
      <c r="D101" s="28" t="s">
        <v>363</v>
      </c>
      <c r="E101" s="73" t="s">
        <v>369</v>
      </c>
      <c r="F101" s="247"/>
      <c r="G101" s="247"/>
      <c r="H101" s="238"/>
      <c r="I101" s="238"/>
      <c r="J101" s="238"/>
      <c r="K101" s="238"/>
    </row>
    <row r="102" spans="1:11" s="43" customFormat="1" x14ac:dyDescent="0.2">
      <c r="A102" s="241"/>
      <c r="B102" s="244"/>
      <c r="C102" s="247"/>
      <c r="D102" s="28" t="s">
        <v>364</v>
      </c>
      <c r="E102" s="73" t="s">
        <v>369</v>
      </c>
      <c r="F102" s="247"/>
      <c r="G102" s="247"/>
      <c r="H102" s="238"/>
      <c r="I102" s="238"/>
      <c r="J102" s="238"/>
      <c r="K102" s="238"/>
    </row>
    <row r="103" spans="1:11" s="43" customFormat="1" x14ac:dyDescent="0.2">
      <c r="A103" s="241"/>
      <c r="B103" s="244"/>
      <c r="C103" s="247"/>
      <c r="D103" s="28" t="s">
        <v>365</v>
      </c>
      <c r="E103" s="73" t="s">
        <v>369</v>
      </c>
      <c r="F103" s="247"/>
      <c r="G103" s="247"/>
      <c r="H103" s="238"/>
      <c r="I103" s="238"/>
      <c r="J103" s="238"/>
      <c r="K103" s="238"/>
    </row>
    <row r="104" spans="1:11" s="43" customFormat="1" x14ac:dyDescent="0.2">
      <c r="A104" s="241"/>
      <c r="B104" s="244"/>
      <c r="C104" s="247"/>
      <c r="D104" s="28" t="s">
        <v>366</v>
      </c>
      <c r="E104" s="73" t="s">
        <v>369</v>
      </c>
      <c r="F104" s="247"/>
      <c r="G104" s="247"/>
      <c r="H104" s="238"/>
      <c r="I104" s="238"/>
      <c r="J104" s="238"/>
      <c r="K104" s="238"/>
    </row>
    <row r="105" spans="1:11" s="43" customFormat="1" x14ac:dyDescent="0.2">
      <c r="A105" s="241"/>
      <c r="B105" s="244"/>
      <c r="C105" s="247"/>
      <c r="D105" s="28" t="s">
        <v>367</v>
      </c>
      <c r="E105" s="73" t="s">
        <v>369</v>
      </c>
      <c r="F105" s="247"/>
      <c r="G105" s="247"/>
      <c r="H105" s="238"/>
      <c r="I105" s="238"/>
      <c r="J105" s="238"/>
      <c r="K105" s="238"/>
    </row>
    <row r="106" spans="1:11" s="43" customFormat="1" x14ac:dyDescent="0.2">
      <c r="A106" s="242"/>
      <c r="B106" s="245"/>
      <c r="C106" s="248"/>
      <c r="D106" s="28" t="s">
        <v>368</v>
      </c>
      <c r="E106" s="73" t="s">
        <v>369</v>
      </c>
      <c r="F106" s="248"/>
      <c r="G106" s="248"/>
      <c r="H106" s="239"/>
      <c r="I106" s="239"/>
      <c r="J106" s="239"/>
      <c r="K106" s="239"/>
    </row>
    <row r="107" spans="1:11" s="43" customFormat="1" ht="201" customHeight="1" x14ac:dyDescent="0.2">
      <c r="A107" s="9" t="s">
        <v>181</v>
      </c>
      <c r="B107" s="10" t="s">
        <v>242</v>
      </c>
      <c r="C107" s="28">
        <v>1</v>
      </c>
      <c r="D107" s="28">
        <v>27</v>
      </c>
      <c r="E107" s="73" t="s">
        <v>370</v>
      </c>
      <c r="F107" s="28"/>
      <c r="G107" s="28"/>
      <c r="H107" s="8" t="s">
        <v>206</v>
      </c>
      <c r="I107" s="8" t="s">
        <v>207</v>
      </c>
      <c r="J107" s="8" t="s">
        <v>208</v>
      </c>
      <c r="K107" s="8" t="s">
        <v>89</v>
      </c>
    </row>
    <row r="108" spans="1:11" s="43" customFormat="1" ht="217.5" customHeight="1" x14ac:dyDescent="0.2">
      <c r="A108" s="9" t="s">
        <v>211</v>
      </c>
      <c r="B108" s="10" t="s">
        <v>239</v>
      </c>
      <c r="C108" s="28">
        <v>1</v>
      </c>
      <c r="D108" s="28">
        <v>16</v>
      </c>
      <c r="E108" s="73" t="s">
        <v>333</v>
      </c>
      <c r="F108" s="28"/>
      <c r="G108" s="28"/>
      <c r="H108" s="8" t="s">
        <v>213</v>
      </c>
      <c r="I108" s="10" t="s">
        <v>214</v>
      </c>
      <c r="J108" s="10" t="s">
        <v>212</v>
      </c>
      <c r="K108" s="8" t="s">
        <v>89</v>
      </c>
    </row>
    <row r="109" spans="1:11" s="43" customFormat="1" ht="51" x14ac:dyDescent="0.2">
      <c r="A109" s="9" t="s">
        <v>182</v>
      </c>
      <c r="B109" s="10" t="s">
        <v>232</v>
      </c>
      <c r="C109" s="28">
        <v>1</v>
      </c>
      <c r="D109" s="28"/>
      <c r="E109" s="28"/>
      <c r="F109" s="28"/>
      <c r="G109" s="28"/>
      <c r="H109" s="8" t="s">
        <v>233</v>
      </c>
      <c r="I109" s="8" t="s">
        <v>234</v>
      </c>
      <c r="J109" s="8" t="s">
        <v>235</v>
      </c>
      <c r="K109" s="8" t="s">
        <v>89</v>
      </c>
    </row>
    <row r="110" spans="1:11" s="43" customFormat="1" ht="66.75" customHeight="1" x14ac:dyDescent="0.2">
      <c r="A110" s="9" t="s">
        <v>228</v>
      </c>
      <c r="B110" s="233" t="s">
        <v>565</v>
      </c>
      <c r="C110" s="28">
        <v>1</v>
      </c>
      <c r="D110" s="28" t="s">
        <v>322</v>
      </c>
      <c r="E110" s="73" t="s">
        <v>323</v>
      </c>
      <c r="F110" s="28"/>
      <c r="G110" s="28"/>
      <c r="H110" s="8" t="s">
        <v>229</v>
      </c>
      <c r="I110" s="8" t="s">
        <v>231</v>
      </c>
      <c r="J110" s="8" t="s">
        <v>230</v>
      </c>
      <c r="K110" s="8" t="s">
        <v>87</v>
      </c>
    </row>
    <row r="111" spans="1:11" s="43" customFormat="1" ht="163.5" customHeight="1" x14ac:dyDescent="0.2">
      <c r="A111" s="9" t="s">
        <v>209</v>
      </c>
      <c r="B111" s="10" t="s">
        <v>227</v>
      </c>
      <c r="C111" s="28">
        <v>1</v>
      </c>
      <c r="D111" s="28">
        <v>5</v>
      </c>
      <c r="E111" s="73" t="s">
        <v>325</v>
      </c>
      <c r="F111" s="28"/>
      <c r="G111" s="28"/>
      <c r="H111" s="8" t="s">
        <v>224</v>
      </c>
      <c r="I111" s="8" t="s">
        <v>225</v>
      </c>
      <c r="J111" s="8" t="s">
        <v>226</v>
      </c>
      <c r="K111" s="8" t="s">
        <v>89</v>
      </c>
    </row>
    <row r="112" spans="1:11" s="43" customFormat="1" ht="189.75" customHeight="1" x14ac:dyDescent="0.2">
      <c r="A112" s="240" t="s">
        <v>219</v>
      </c>
      <c r="B112" s="243" t="s">
        <v>220</v>
      </c>
      <c r="C112" s="246">
        <v>1</v>
      </c>
      <c r="D112" s="28" t="s">
        <v>316</v>
      </c>
      <c r="E112" s="73" t="s">
        <v>315</v>
      </c>
      <c r="F112" s="246"/>
      <c r="G112" s="246"/>
      <c r="H112" s="237" t="s">
        <v>221</v>
      </c>
      <c r="I112" s="237" t="s">
        <v>222</v>
      </c>
      <c r="J112" s="237" t="s">
        <v>223</v>
      </c>
      <c r="K112" s="237" t="s">
        <v>87</v>
      </c>
    </row>
    <row r="113" spans="1:11" s="43" customFormat="1" ht="95.25" customHeight="1" x14ac:dyDescent="0.2">
      <c r="A113" s="241"/>
      <c r="B113" s="244"/>
      <c r="C113" s="247"/>
      <c r="D113" s="28" t="s">
        <v>317</v>
      </c>
      <c r="E113" s="73" t="s">
        <v>321</v>
      </c>
      <c r="F113" s="247"/>
      <c r="G113" s="247"/>
      <c r="H113" s="238"/>
      <c r="I113" s="238"/>
      <c r="J113" s="238"/>
      <c r="K113" s="238"/>
    </row>
    <row r="114" spans="1:11" s="43" customFormat="1" ht="165.75" x14ac:dyDescent="0.2">
      <c r="A114" s="241"/>
      <c r="B114" s="244"/>
      <c r="C114" s="247"/>
      <c r="D114" s="28">
        <v>17</v>
      </c>
      <c r="E114" s="73" t="s">
        <v>315</v>
      </c>
      <c r="F114" s="247"/>
      <c r="G114" s="247"/>
      <c r="H114" s="238"/>
      <c r="I114" s="238"/>
      <c r="J114" s="238"/>
      <c r="K114" s="238"/>
    </row>
    <row r="115" spans="1:11" s="43" customFormat="1" ht="192.75" customHeight="1" x14ac:dyDescent="0.2">
      <c r="A115" s="242"/>
      <c r="B115" s="245"/>
      <c r="C115" s="248"/>
      <c r="D115" s="28">
        <v>18</v>
      </c>
      <c r="E115" s="73" t="s">
        <v>315</v>
      </c>
      <c r="F115" s="248"/>
      <c r="G115" s="248"/>
      <c r="H115" s="239"/>
      <c r="I115" s="239"/>
      <c r="J115" s="239"/>
      <c r="K115" s="239"/>
    </row>
    <row r="116" spans="1:11" s="43" customFormat="1" ht="130.5" customHeight="1" x14ac:dyDescent="0.2">
      <c r="A116" s="240" t="s">
        <v>273</v>
      </c>
      <c r="B116" s="249" t="s">
        <v>274</v>
      </c>
      <c r="C116" s="246">
        <v>1</v>
      </c>
      <c r="D116" s="28" t="s">
        <v>306</v>
      </c>
      <c r="E116" s="73" t="s">
        <v>308</v>
      </c>
      <c r="F116" s="246"/>
      <c r="G116" s="246"/>
      <c r="H116" s="237" t="s">
        <v>277</v>
      </c>
      <c r="I116" s="237" t="s">
        <v>278</v>
      </c>
      <c r="J116" s="237" t="s">
        <v>279</v>
      </c>
      <c r="K116" s="237"/>
    </row>
    <row r="117" spans="1:11" s="43" customFormat="1" ht="89.25" x14ac:dyDescent="0.2">
      <c r="A117" s="241"/>
      <c r="B117" s="244"/>
      <c r="C117" s="247"/>
      <c r="D117" s="28" t="s">
        <v>310</v>
      </c>
      <c r="E117" s="73" t="s">
        <v>309</v>
      </c>
      <c r="F117" s="247"/>
      <c r="G117" s="247"/>
      <c r="H117" s="238"/>
      <c r="I117" s="238"/>
      <c r="J117" s="238"/>
      <c r="K117" s="238"/>
    </row>
    <row r="118" spans="1:11" s="43" customFormat="1" ht="190.5" customHeight="1" x14ac:dyDescent="0.2">
      <c r="A118" s="242"/>
      <c r="B118" s="245"/>
      <c r="C118" s="248"/>
      <c r="D118" s="28">
        <v>19</v>
      </c>
      <c r="E118" s="73" t="s">
        <v>334</v>
      </c>
      <c r="F118" s="248"/>
      <c r="G118" s="248"/>
      <c r="H118" s="239"/>
      <c r="I118" s="239"/>
      <c r="J118" s="239"/>
      <c r="K118" s="239"/>
    </row>
    <row r="119" spans="1:11" s="43" customFormat="1" ht="135.75" customHeight="1" x14ac:dyDescent="0.2">
      <c r="A119" s="240" t="s">
        <v>275</v>
      </c>
      <c r="B119" s="243" t="s">
        <v>276</v>
      </c>
      <c r="C119" s="246">
        <v>1</v>
      </c>
      <c r="D119" s="28" t="s">
        <v>320</v>
      </c>
      <c r="E119" s="73" t="s">
        <v>308</v>
      </c>
      <c r="F119" s="246"/>
      <c r="G119" s="246"/>
      <c r="H119" s="237" t="s">
        <v>280</v>
      </c>
      <c r="I119" s="237" t="s">
        <v>281</v>
      </c>
      <c r="J119" s="237" t="s">
        <v>282</v>
      </c>
      <c r="K119" s="237" t="s">
        <v>86</v>
      </c>
    </row>
    <row r="120" spans="1:11" s="43" customFormat="1" ht="31.5" customHeight="1" x14ac:dyDescent="0.2">
      <c r="A120" s="241"/>
      <c r="B120" s="244"/>
      <c r="C120" s="247"/>
      <c r="D120" s="28">
        <v>6</v>
      </c>
      <c r="E120" s="28" t="s">
        <v>326</v>
      </c>
      <c r="F120" s="247"/>
      <c r="G120" s="247"/>
      <c r="H120" s="238"/>
      <c r="I120" s="238"/>
      <c r="J120" s="238"/>
      <c r="K120" s="238"/>
    </row>
    <row r="121" spans="1:11" s="43" customFormat="1" ht="212.25" customHeight="1" x14ac:dyDescent="0.2">
      <c r="A121" s="241"/>
      <c r="B121" s="244"/>
      <c r="C121" s="247"/>
      <c r="D121" s="28" t="s">
        <v>335</v>
      </c>
      <c r="E121" s="73" t="s">
        <v>338</v>
      </c>
      <c r="F121" s="247"/>
      <c r="G121" s="247"/>
      <c r="H121" s="238"/>
      <c r="I121" s="238"/>
      <c r="J121" s="238"/>
      <c r="K121" s="238"/>
    </row>
    <row r="122" spans="1:11" s="43" customFormat="1" ht="132.75" customHeight="1" x14ac:dyDescent="0.2">
      <c r="A122" s="241"/>
      <c r="B122" s="244"/>
      <c r="C122" s="247"/>
      <c r="D122" s="28" t="s">
        <v>336</v>
      </c>
      <c r="E122" s="73" t="s">
        <v>308</v>
      </c>
      <c r="F122" s="247"/>
      <c r="G122" s="247"/>
      <c r="H122" s="238"/>
      <c r="I122" s="238"/>
      <c r="J122" s="238"/>
      <c r="K122" s="238"/>
    </row>
    <row r="123" spans="1:11" s="43" customFormat="1" ht="160.5" customHeight="1" thickBot="1" x14ac:dyDescent="0.25">
      <c r="A123" s="241"/>
      <c r="B123" s="244"/>
      <c r="C123" s="247"/>
      <c r="D123" s="28" t="s">
        <v>337</v>
      </c>
      <c r="E123" s="73" t="s">
        <v>339</v>
      </c>
      <c r="F123" s="248"/>
      <c r="G123" s="253"/>
      <c r="H123" s="238"/>
      <c r="I123" s="238"/>
      <c r="J123" s="238"/>
      <c r="K123" s="238"/>
    </row>
    <row r="124" spans="1:11" s="43" customFormat="1" ht="112.5" customHeight="1" thickBot="1" x14ac:dyDescent="0.25">
      <c r="A124" s="242"/>
      <c r="B124" s="245"/>
      <c r="C124" s="253"/>
      <c r="D124" s="28">
        <v>28</v>
      </c>
      <c r="E124" s="73" t="s">
        <v>371</v>
      </c>
      <c r="F124" s="83"/>
      <c r="G124" s="83"/>
      <c r="H124" s="239"/>
      <c r="I124" s="239"/>
      <c r="J124" s="239"/>
      <c r="K124" s="239"/>
    </row>
    <row r="125" spans="1:11" s="43" customFormat="1" ht="13.5" thickBot="1" x14ac:dyDescent="0.25">
      <c r="A125" s="33"/>
      <c r="B125" s="35" t="s">
        <v>60</v>
      </c>
      <c r="C125" s="36">
        <f>SUM(C88:C119)</f>
        <v>14</v>
      </c>
      <c r="D125" s="78"/>
      <c r="E125" s="37"/>
      <c r="F125" s="37"/>
      <c r="G125" s="29">
        <f>SUM(G88:G120)</f>
        <v>0</v>
      </c>
      <c r="H125" s="263" t="s">
        <v>244</v>
      </c>
      <c r="I125" s="264"/>
      <c r="J125" s="264"/>
      <c r="K125" s="265"/>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62" t="s">
        <v>61</v>
      </c>
      <c r="B128" s="262"/>
      <c r="C128" s="262"/>
      <c r="D128" s="262"/>
      <c r="E128" s="262"/>
      <c r="F128" s="262"/>
      <c r="G128" s="262"/>
      <c r="H128" s="262"/>
      <c r="I128" s="262"/>
      <c r="J128" s="262"/>
      <c r="K128" s="262"/>
    </row>
    <row r="129" spans="1:11" s="2" customFormat="1" ht="18" customHeight="1" x14ac:dyDescent="0.2">
      <c r="A129" s="256" t="s">
        <v>177</v>
      </c>
      <c r="B129" s="31" t="s">
        <v>62</v>
      </c>
      <c r="C129" s="44">
        <v>10</v>
      </c>
      <c r="D129" s="79"/>
      <c r="E129" s="30"/>
      <c r="F129" s="30"/>
      <c r="G129" s="42"/>
      <c r="H129" s="11"/>
      <c r="I129" s="11"/>
      <c r="J129" s="11"/>
      <c r="K129" s="11"/>
    </row>
    <row r="130" spans="1:11" ht="20.25" customHeight="1" x14ac:dyDescent="0.2">
      <c r="A130" s="258"/>
      <c r="B130" s="31" t="s">
        <v>63</v>
      </c>
      <c r="C130" s="44">
        <v>10</v>
      </c>
      <c r="G130" s="42"/>
      <c r="H130" s="55"/>
      <c r="I130" s="55"/>
    </row>
    <row r="131" spans="1:11" ht="20.25" customHeight="1" x14ac:dyDescent="0.2">
      <c r="A131" s="258"/>
      <c r="B131" s="31" t="s">
        <v>64</v>
      </c>
      <c r="C131" s="44">
        <v>25</v>
      </c>
      <c r="G131" s="42"/>
      <c r="H131" s="55"/>
      <c r="I131" s="55"/>
    </row>
    <row r="132" spans="1:11" ht="20.25" customHeight="1" x14ac:dyDescent="0.2">
      <c r="A132" s="258"/>
      <c r="B132" s="31" t="s">
        <v>178</v>
      </c>
      <c r="C132" s="44">
        <v>20</v>
      </c>
      <c r="G132" s="42"/>
      <c r="H132" s="55"/>
      <c r="I132" s="55"/>
    </row>
    <row r="133" spans="1:11" ht="20.25" customHeight="1" x14ac:dyDescent="0.2">
      <c r="A133" s="257"/>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B56:B58"/>
    <mergeCell ref="C56:C58"/>
    <mergeCell ref="G52:G54"/>
    <mergeCell ref="D74:D75"/>
    <mergeCell ref="F74:F75"/>
    <mergeCell ref="H56:H58"/>
    <mergeCell ref="I56:I58"/>
    <mergeCell ref="J56:J58"/>
    <mergeCell ref="I52:I54"/>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s>
  <phoneticPr fontId="0" type="noConversion"/>
  <dataValidations count="6">
    <dataValidation type="list" allowBlank="1" showInputMessage="1" showErrorMessage="1" sqref="G6:G12 C20:C22 C6:C12 G19:G22" xr:uid="{00000000-0002-0000-0100-000000000000}">
      <formula1>$C$148:$C$151</formula1>
    </dataValidation>
    <dataValidation type="list" allowBlank="1" showInputMessage="1" showErrorMessage="1" sqref="F6:F12 F51:F52 F116 F76:F81 F19:F22 F55:F69 F88:F90 F94:F97 F107:F112 F29 F33" xr:uid="{00000000-0002-0000-0100-000001000000}">
      <formula1>$D$148:$D$150</formula1>
    </dataValidation>
    <dataValidation type="list" allowBlank="1" showInputMessage="1" showErrorMessage="1" sqref="C127" xr:uid="{00000000-0002-0000-0100-000002000000}">
      <formula1>$C$146:$C$149</formula1>
    </dataValidation>
    <dataValidation operator="equal" showInputMessage="1" showErrorMessage="1" sqref="C134 G134" xr:uid="{00000000-0002-0000-0100-000003000000}"/>
    <dataValidation type="whole" allowBlank="1" showInputMessage="1" showErrorMessage="1" prompt="Please enter a whole number between 0 and 100." sqref="C129:C133 G129:G133" xr:uid="{00000000-0002-0000-0100-000004000000}">
      <formula1>0</formula1>
      <formula2>100</formula2>
    </dataValidation>
    <dataValidation type="list" allowBlank="1" showInputMessage="1" showErrorMessage="1" sqref="C19 C116 C107:C112 C88:C90 C59:C69 C96:C97 C76:C81 C119 C51:C52 C55:C56 C94 C29 C33" xr:uid="{00000000-0002-0000-0100-000005000000}">
      <formula1>$C$148:$C$150</formula1>
    </dataValidation>
  </dataValidations>
  <printOptions gridLines="1"/>
  <pageMargins left="0.4" right="0.32" top="0.44" bottom="0.44" header="0.31" footer="0.25"/>
  <pageSetup paperSize="3" scale="60"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9:K25"/>
  <sheetViews>
    <sheetView showGridLines="0" view="pageBreakPreview" topLeftCell="A25" zoomScaleNormal="100" zoomScaleSheetLayoutView="100" workbookViewId="0">
      <selection activeCell="C17" sqref="C17:K17"/>
    </sheetView>
  </sheetViews>
  <sheetFormatPr defaultRowHeight="12.75" x14ac:dyDescent="0.2"/>
  <cols>
    <col min="1" max="1" width="9.140625" style="190"/>
    <col min="2" max="2" width="4.7109375" style="190" customWidth="1"/>
    <col min="3" max="3" width="20.140625" style="190" customWidth="1"/>
    <col min="4" max="10" width="9.140625" style="190"/>
    <col min="11" max="11" width="9.140625" style="190" customWidth="1"/>
    <col min="12" max="16384" width="9.140625" style="190"/>
  </cols>
  <sheetData>
    <row r="9" spans="2:11" ht="3" customHeight="1" x14ac:dyDescent="0.2"/>
    <row r="10" spans="2:11" ht="3" customHeight="1" x14ac:dyDescent="0.2"/>
    <row r="11" spans="2:11" ht="56.25" customHeight="1" x14ac:dyDescent="0.2">
      <c r="C11" s="267" t="s">
        <v>525</v>
      </c>
      <c r="D11" s="267"/>
      <c r="E11" s="267"/>
      <c r="F11" s="267"/>
      <c r="G11" s="267"/>
      <c r="H11" s="267"/>
      <c r="I11" s="267"/>
      <c r="J11" s="267"/>
      <c r="K11" s="267"/>
    </row>
    <row r="12" spans="2:11" ht="3" customHeight="1" x14ac:dyDescent="0.2">
      <c r="B12" s="191"/>
      <c r="C12" s="197"/>
      <c r="D12" s="197"/>
      <c r="E12" s="197"/>
      <c r="F12" s="197"/>
      <c r="G12" s="197"/>
      <c r="H12" s="197"/>
      <c r="I12" s="197"/>
      <c r="J12" s="197"/>
      <c r="K12" s="198"/>
    </row>
    <row r="13" spans="2:11" ht="27.75" customHeight="1" x14ac:dyDescent="0.2">
      <c r="B13" s="191"/>
      <c r="C13" s="266" t="s">
        <v>520</v>
      </c>
      <c r="D13" s="266"/>
      <c r="E13" s="266"/>
      <c r="F13" s="266"/>
      <c r="G13" s="266"/>
      <c r="H13" s="266"/>
      <c r="I13" s="266"/>
      <c r="J13" s="266"/>
      <c r="K13" s="266"/>
    </row>
    <row r="14" spans="2:11" ht="3" customHeight="1" x14ac:dyDescent="0.2">
      <c r="C14" s="198"/>
      <c r="D14" s="198"/>
      <c r="E14" s="198"/>
      <c r="F14" s="198"/>
      <c r="G14" s="198"/>
      <c r="H14" s="198"/>
      <c r="I14" s="198"/>
      <c r="J14" s="198"/>
      <c r="K14" s="198"/>
    </row>
    <row r="15" spans="2:11" ht="29.25" customHeight="1" x14ac:dyDescent="0.2">
      <c r="B15" s="199"/>
      <c r="C15" s="266" t="s">
        <v>521</v>
      </c>
      <c r="D15" s="266"/>
      <c r="E15" s="266"/>
      <c r="F15" s="266"/>
      <c r="G15" s="266"/>
      <c r="H15" s="266"/>
      <c r="I15" s="266"/>
      <c r="J15" s="266"/>
      <c r="K15" s="266"/>
    </row>
    <row r="16" spans="2:11" ht="29.25" customHeight="1" x14ac:dyDescent="0.2">
      <c r="B16" s="199"/>
      <c r="C16" s="266" t="s">
        <v>522</v>
      </c>
      <c r="D16" s="266"/>
      <c r="E16" s="266"/>
      <c r="F16" s="266"/>
      <c r="G16" s="266"/>
      <c r="H16" s="266"/>
      <c r="I16" s="266"/>
      <c r="J16" s="266"/>
      <c r="K16" s="266"/>
    </row>
    <row r="17" spans="2:11" ht="27" customHeight="1" x14ac:dyDescent="0.2">
      <c r="B17" s="199"/>
      <c r="C17" s="267" t="s">
        <v>523</v>
      </c>
      <c r="D17" s="267"/>
      <c r="E17" s="267"/>
      <c r="F17" s="267"/>
      <c r="G17" s="267"/>
      <c r="H17" s="267"/>
      <c r="I17" s="267"/>
      <c r="J17" s="267"/>
      <c r="K17" s="267"/>
    </row>
    <row r="18" spans="2:11" ht="27.75" customHeight="1" x14ac:dyDescent="0.2">
      <c r="B18" s="199"/>
      <c r="C18" s="267" t="s">
        <v>524</v>
      </c>
      <c r="D18" s="267"/>
      <c r="E18" s="267"/>
      <c r="F18" s="267"/>
      <c r="G18" s="267"/>
      <c r="H18" s="267"/>
      <c r="I18" s="267"/>
      <c r="J18" s="267"/>
      <c r="K18" s="198"/>
    </row>
    <row r="19" spans="2:11" ht="3" customHeight="1" x14ac:dyDescent="0.2"/>
    <row r="20" spans="2:11" ht="16.5" thickBot="1" x14ac:dyDescent="0.3">
      <c r="C20" s="192" t="s">
        <v>512</v>
      </c>
    </row>
    <row r="21" spans="2:11" ht="15.75" thickBot="1" x14ac:dyDescent="0.3">
      <c r="C21" s="196" t="s">
        <v>518</v>
      </c>
      <c r="D21" s="277" t="s">
        <v>519</v>
      </c>
      <c r="E21" s="278"/>
      <c r="F21" s="278"/>
      <c r="G21" s="278"/>
      <c r="H21" s="278"/>
      <c r="I21" s="278"/>
      <c r="J21" s="278"/>
      <c r="K21" s="279"/>
    </row>
    <row r="22" spans="2:11" ht="55.5" customHeight="1" x14ac:dyDescent="0.2">
      <c r="C22" s="193" t="s">
        <v>513</v>
      </c>
      <c r="D22" s="268" t="s">
        <v>535</v>
      </c>
      <c r="E22" s="269"/>
      <c r="F22" s="269"/>
      <c r="G22" s="269"/>
      <c r="H22" s="269"/>
      <c r="I22" s="269"/>
      <c r="J22" s="269"/>
      <c r="K22" s="270"/>
    </row>
    <row r="23" spans="2:11" ht="25.5" x14ac:dyDescent="0.2">
      <c r="C23" s="194" t="s">
        <v>515</v>
      </c>
      <c r="D23" s="271" t="s">
        <v>514</v>
      </c>
      <c r="E23" s="272"/>
      <c r="F23" s="272"/>
      <c r="G23" s="272"/>
      <c r="H23" s="272"/>
      <c r="I23" s="272"/>
      <c r="J23" s="272"/>
      <c r="K23" s="273"/>
    </row>
    <row r="24" spans="2:11" ht="29.25" customHeight="1" x14ac:dyDescent="0.2">
      <c r="C24" s="194" t="s">
        <v>516</v>
      </c>
      <c r="D24" s="271" t="s">
        <v>526</v>
      </c>
      <c r="E24" s="272"/>
      <c r="F24" s="272"/>
      <c r="G24" s="272"/>
      <c r="H24" s="272"/>
      <c r="I24" s="272"/>
      <c r="J24" s="272"/>
      <c r="K24" s="273"/>
    </row>
    <row r="25" spans="2:11" ht="40.5" customHeight="1" thickBot="1" x14ac:dyDescent="0.25">
      <c r="C25" s="195" t="s">
        <v>517</v>
      </c>
      <c r="D25" s="274" t="s">
        <v>527</v>
      </c>
      <c r="E25" s="275"/>
      <c r="F25" s="275"/>
      <c r="G25" s="275"/>
      <c r="H25" s="275"/>
      <c r="I25" s="275"/>
      <c r="J25" s="275"/>
      <c r="K25" s="276"/>
    </row>
  </sheetData>
  <mergeCells count="11">
    <mergeCell ref="D22:K22"/>
    <mergeCell ref="D23:K23"/>
    <mergeCell ref="D24:K24"/>
    <mergeCell ref="D25:K25"/>
    <mergeCell ref="D21:K21"/>
    <mergeCell ref="C15:K15"/>
    <mergeCell ref="C16:K16"/>
    <mergeCell ref="C17:K17"/>
    <mergeCell ref="C18:J18"/>
    <mergeCell ref="C11:K11"/>
    <mergeCell ref="C13:K13"/>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8"/>
  <sheetViews>
    <sheetView tabSelected="1" topLeftCell="B1" workbookViewId="0">
      <selection activeCell="C30" sqref="C30"/>
    </sheetView>
  </sheetViews>
  <sheetFormatPr defaultRowHeight="12.75" x14ac:dyDescent="0.2"/>
  <cols>
    <col min="1" max="1" width="16.28515625" style="231" hidden="1" customWidth="1"/>
    <col min="2" max="2" width="19" style="231" customWidth="1"/>
    <col min="3" max="3" width="35.140625" style="212" customWidth="1"/>
    <col min="4" max="4" width="13.7109375" style="213" customWidth="1"/>
    <col min="5" max="6" width="14.140625" style="212" customWidth="1"/>
    <col min="7" max="8" width="14.140625" style="212" hidden="1" customWidth="1"/>
    <col min="9" max="9" width="32.42578125" style="212" customWidth="1"/>
    <col min="10" max="10" width="28.85546875" style="214" customWidth="1"/>
    <col min="11" max="11" width="38.28515625" style="214" customWidth="1"/>
    <col min="12" max="12" width="75.42578125" style="214" customWidth="1"/>
    <col min="13" max="13" width="11.28515625" style="215" customWidth="1"/>
    <col min="14" max="16384" width="9.140625" style="215"/>
  </cols>
  <sheetData>
    <row r="1" spans="1:15" ht="15.75" x14ac:dyDescent="0.2">
      <c r="A1" s="133"/>
      <c r="B1" s="133" t="s">
        <v>594</v>
      </c>
    </row>
    <row r="2" spans="1:15" x14ac:dyDescent="0.2">
      <c r="A2" s="178"/>
      <c r="B2" s="178" t="s">
        <v>471</v>
      </c>
      <c r="C2" s="186"/>
      <c r="D2" s="131"/>
      <c r="E2" s="131"/>
      <c r="F2" s="131"/>
      <c r="G2" s="131"/>
      <c r="H2" s="131"/>
      <c r="I2" s="131"/>
      <c r="J2" s="131"/>
      <c r="K2" s="131"/>
    </row>
    <row r="3" spans="1:15" x14ac:dyDescent="0.2">
      <c r="A3" s="178"/>
      <c r="B3" s="178" t="s">
        <v>474</v>
      </c>
      <c r="C3" s="187"/>
      <c r="D3" s="131"/>
      <c r="E3" s="131"/>
      <c r="F3" s="131"/>
      <c r="G3" s="131"/>
      <c r="H3" s="131"/>
      <c r="I3" s="131"/>
      <c r="J3" s="131"/>
      <c r="K3" s="131"/>
    </row>
    <row r="4" spans="1:15" s="20" customFormat="1" ht="70.5" customHeight="1" thickBot="1" x14ac:dyDescent="0.25">
      <c r="A4" s="177"/>
      <c r="B4" s="280" t="s">
        <v>595</v>
      </c>
      <c r="C4" s="280"/>
      <c r="D4" s="280"/>
      <c r="E4" s="280"/>
      <c r="F4" s="280"/>
      <c r="G4" s="280"/>
      <c r="H4" s="280"/>
      <c r="I4" s="280"/>
      <c r="J4" s="280"/>
      <c r="K4" s="280"/>
      <c r="L4" s="280"/>
    </row>
    <row r="5" spans="1:15" s="210" customFormat="1" ht="72" customHeight="1" x14ac:dyDescent="0.2">
      <c r="A5" s="88" t="s">
        <v>586</v>
      </c>
      <c r="B5" s="106" t="s">
        <v>508</v>
      </c>
      <c r="C5" s="89" t="s">
        <v>475</v>
      </c>
      <c r="D5" s="89" t="s">
        <v>596</v>
      </c>
      <c r="E5" s="89" t="s">
        <v>578</v>
      </c>
      <c r="F5" s="89" t="s">
        <v>583</v>
      </c>
      <c r="G5" s="89" t="s">
        <v>584</v>
      </c>
      <c r="H5" s="89" t="s">
        <v>585</v>
      </c>
      <c r="I5" s="89" t="s">
        <v>575</v>
      </c>
      <c r="J5" s="89" t="s">
        <v>576</v>
      </c>
      <c r="K5" s="89" t="s">
        <v>577</v>
      </c>
      <c r="L5" s="89" t="s">
        <v>472</v>
      </c>
    </row>
    <row r="6" spans="1:15" s="210" customFormat="1" ht="191.25" x14ac:dyDescent="0.2">
      <c r="A6" s="176" t="s">
        <v>536</v>
      </c>
      <c r="B6" s="281" t="s">
        <v>582</v>
      </c>
      <c r="C6" s="181" t="s">
        <v>587</v>
      </c>
      <c r="D6" s="228">
        <v>1</v>
      </c>
      <c r="E6" s="188"/>
      <c r="F6" s="166" t="str">
        <f>IF(E6="H",5,IF(E6="M",3,IF(E6="L",1,"")))</f>
        <v/>
      </c>
      <c r="G6" s="166"/>
      <c r="H6" s="166" t="str">
        <f>IF(G6="H",5,IF(G6="M",3,IF(G6="L",1,"")))</f>
        <v/>
      </c>
      <c r="I6" s="183" t="s">
        <v>570</v>
      </c>
      <c r="J6" s="183" t="s">
        <v>571</v>
      </c>
      <c r="K6" s="183" t="s">
        <v>574</v>
      </c>
      <c r="L6" s="229"/>
    </row>
    <row r="7" spans="1:15" s="222" customFormat="1" ht="77.25" thickBot="1" x14ac:dyDescent="0.25">
      <c r="A7" s="176" t="s">
        <v>536</v>
      </c>
      <c r="B7" s="282"/>
      <c r="C7" s="181" t="s">
        <v>588</v>
      </c>
      <c r="D7" s="228">
        <v>2</v>
      </c>
      <c r="E7" s="188"/>
      <c r="F7" s="166" t="str">
        <f>IF(E7="H",5,IF(E7="M",3,IF(E7="L",1,"")))</f>
        <v/>
      </c>
      <c r="G7" s="166"/>
      <c r="H7" s="166" t="str">
        <f>IF(G7="H",5,IF(G7="M",3,IF(G7="L",1,"")))</f>
        <v/>
      </c>
      <c r="I7" s="183" t="s">
        <v>590</v>
      </c>
      <c r="J7" s="183" t="s">
        <v>589</v>
      </c>
      <c r="K7" s="183" t="s">
        <v>593</v>
      </c>
      <c r="L7" s="229"/>
    </row>
    <row r="8" spans="1:15" s="211" customFormat="1" ht="12.75" hidden="1" customHeight="1" x14ac:dyDescent="0.2">
      <c r="A8" s="180"/>
      <c r="B8" s="180"/>
      <c r="C8" s="189" t="s">
        <v>480</v>
      </c>
      <c r="D8" s="182">
        <f>COUNT(D5:D7)</f>
        <v>2</v>
      </c>
      <c r="E8" s="166"/>
      <c r="F8" s="182">
        <f>SUM(F5:F7)</f>
        <v>0</v>
      </c>
      <c r="G8" s="166"/>
      <c r="H8" s="182">
        <f>SUM(H5:H7)</f>
        <v>0</v>
      </c>
      <c r="I8" s="183"/>
      <c r="J8" s="183"/>
      <c r="K8" s="183"/>
      <c r="L8" s="202">
        <f>(H8)/(COUNTIF(H5:H7,"&lt;&gt;N/A")*2)</f>
        <v>0</v>
      </c>
      <c r="M8" s="222"/>
      <c r="N8" s="222"/>
      <c r="O8" s="222"/>
    </row>
    <row r="9" spans="1:15" s="210" customFormat="1" ht="72" customHeight="1" x14ac:dyDescent="0.2">
      <c r="A9" s="88" t="s">
        <v>586</v>
      </c>
      <c r="B9" s="106" t="s">
        <v>508</v>
      </c>
      <c r="C9" s="89" t="s">
        <v>475</v>
      </c>
      <c r="D9" s="89" t="s">
        <v>596</v>
      </c>
      <c r="E9" s="89" t="s">
        <v>463</v>
      </c>
      <c r="F9" s="89" t="s">
        <v>467</v>
      </c>
      <c r="G9" s="89" t="s">
        <v>468</v>
      </c>
      <c r="H9" s="89" t="s">
        <v>469</v>
      </c>
      <c r="I9" s="89" t="s">
        <v>460</v>
      </c>
      <c r="J9" s="89" t="s">
        <v>461</v>
      </c>
      <c r="K9" s="89" t="s">
        <v>462</v>
      </c>
      <c r="L9" s="89" t="s">
        <v>472</v>
      </c>
    </row>
    <row r="10" spans="1:15" s="211" customFormat="1" ht="177.75" customHeight="1" x14ac:dyDescent="0.2">
      <c r="A10" s="176" t="s">
        <v>537</v>
      </c>
      <c r="B10" s="283" t="s">
        <v>510</v>
      </c>
      <c r="C10" s="175" t="s">
        <v>533</v>
      </c>
      <c r="D10" s="216">
        <v>3</v>
      </c>
      <c r="E10" s="188"/>
      <c r="F10" s="166" t="str">
        <f>IF(E10="NM",0,IF(E10="PM",1,IF(E10="FM",2,"")))</f>
        <v/>
      </c>
      <c r="G10" s="166"/>
      <c r="H10" s="166" t="str">
        <f>IF(G10="N/A","N/A",IF(G10="NM",0,IF(G10="PM",1,IF(G10="FM",2,""))))</f>
        <v/>
      </c>
      <c r="I10" s="113" t="s">
        <v>503</v>
      </c>
      <c r="J10" s="113" t="s">
        <v>509</v>
      </c>
      <c r="K10" s="113" t="s">
        <v>534</v>
      </c>
      <c r="L10" s="217"/>
    </row>
    <row r="11" spans="1:15" s="211" customFormat="1" ht="103.5" customHeight="1" x14ac:dyDescent="0.2">
      <c r="A11" s="176" t="s">
        <v>537</v>
      </c>
      <c r="B11" s="284"/>
      <c r="C11" s="175" t="s">
        <v>506</v>
      </c>
      <c r="D11" s="216">
        <v>4</v>
      </c>
      <c r="E11" s="188"/>
      <c r="F11" s="166" t="str">
        <f t="shared" ref="F11:F12" si="0">IF(E11="NM",0,IF(E11="PM",1,IF(E11="FM",2,"")))</f>
        <v/>
      </c>
      <c r="G11" s="166"/>
      <c r="H11" s="166" t="str">
        <f>IF(G11="N/A","N/A",IF(G11="NM",0,IF(G11="PM",1,IF(G11="FM",2,""))))</f>
        <v/>
      </c>
      <c r="I11" s="113" t="s">
        <v>507</v>
      </c>
      <c r="J11" s="113" t="s">
        <v>509</v>
      </c>
      <c r="K11" s="113" t="s">
        <v>597</v>
      </c>
      <c r="L11" s="217"/>
    </row>
    <row r="12" spans="1:15" s="211" customFormat="1" ht="103.5" customHeight="1" x14ac:dyDescent="0.2">
      <c r="A12" s="176" t="s">
        <v>537</v>
      </c>
      <c r="B12" s="284"/>
      <c r="C12" s="175" t="s">
        <v>598</v>
      </c>
      <c r="D12" s="216">
        <v>5</v>
      </c>
      <c r="E12" s="188"/>
      <c r="F12" s="166" t="str">
        <f t="shared" si="0"/>
        <v/>
      </c>
      <c r="G12" s="166"/>
      <c r="H12" s="166" t="str">
        <f>IF(G12="N/A","N/A",IF(G12="NM",0,IF(G12="PM",1,IF(G12="FM",2,""))))</f>
        <v/>
      </c>
      <c r="I12" s="113" t="s">
        <v>552</v>
      </c>
      <c r="J12" s="113" t="s">
        <v>550</v>
      </c>
      <c r="K12" s="113" t="s">
        <v>551</v>
      </c>
      <c r="L12" s="217"/>
    </row>
    <row r="13" spans="1:15" s="211" customFormat="1" ht="12.75" hidden="1" customHeight="1" x14ac:dyDescent="0.2">
      <c r="A13" s="103"/>
      <c r="B13" s="285"/>
      <c r="C13" s="158" t="s">
        <v>480</v>
      </c>
      <c r="D13" s="135">
        <f>COUNT(D10:D12)</f>
        <v>3</v>
      </c>
      <c r="E13" s="166" t="str">
        <f>IF(((F13)/(D13*2))&lt;0.8,"FAIL","PASS")</f>
        <v>FAIL</v>
      </c>
      <c r="F13" s="135">
        <f>SUM(F10:F12)</f>
        <v>0</v>
      </c>
      <c r="G13" s="166" t="str">
        <f>IF(((H13)/(COUNTIF(H10:H12,"&lt;&gt;N/A")*2))&lt;0.8,"FAIL","PASS")</f>
        <v>FAIL</v>
      </c>
      <c r="H13" s="135">
        <f>SUM(H10:H12)</f>
        <v>0</v>
      </c>
      <c r="I13" s="113"/>
      <c r="J13" s="113"/>
      <c r="K13" s="113"/>
      <c r="L13" s="201">
        <f>(H13)/(COUNTIF(H10:H12,"&lt;&gt;N/A")*2)</f>
        <v>0</v>
      </c>
    </row>
    <row r="14" spans="1:15" s="222" customFormat="1" ht="102" customHeight="1" x14ac:dyDescent="0.2">
      <c r="A14" s="176" t="s">
        <v>537</v>
      </c>
      <c r="B14" s="286" t="s">
        <v>592</v>
      </c>
      <c r="C14" s="218" t="s">
        <v>561</v>
      </c>
      <c r="D14" s="219">
        <v>6</v>
      </c>
      <c r="E14" s="188"/>
      <c r="F14" s="166" t="str">
        <f t="shared" ref="F14:F20" si="1">IF(E14="NM",0,IF(E14="PM",1,IF(E14="FM",2,"")))</f>
        <v/>
      </c>
      <c r="G14" s="166"/>
      <c r="H14" s="166" t="str">
        <f>IF(G14="N/A","N/A",IF(G14="NM",0,IF(G14="PM",1,IF(G14="FM",2,""))))</f>
        <v/>
      </c>
      <c r="I14" s="220" t="s">
        <v>197</v>
      </c>
      <c r="J14" s="220" t="s">
        <v>599</v>
      </c>
      <c r="K14" s="220" t="s">
        <v>600</v>
      </c>
      <c r="L14" s="221"/>
    </row>
    <row r="15" spans="1:15" s="222" customFormat="1" ht="114.75" x14ac:dyDescent="0.2">
      <c r="A15" s="176" t="s">
        <v>537</v>
      </c>
      <c r="B15" s="287"/>
      <c r="C15" s="218" t="s">
        <v>555</v>
      </c>
      <c r="D15" s="219">
        <v>7</v>
      </c>
      <c r="E15" s="188"/>
      <c r="F15" s="166" t="str">
        <f t="shared" si="1"/>
        <v/>
      </c>
      <c r="G15" s="166"/>
      <c r="H15" s="166" t="str">
        <f t="shared" ref="H15:H20" si="2">IF(G15="N/A","N/A",IF(G15="NM",0,IF(G15="PM",1,IF(G15="FM",2,""))))</f>
        <v/>
      </c>
      <c r="I15" s="220" t="s">
        <v>557</v>
      </c>
      <c r="J15" s="220" t="s">
        <v>554</v>
      </c>
      <c r="K15" s="220" t="s">
        <v>562</v>
      </c>
      <c r="L15" s="221"/>
    </row>
    <row r="16" spans="1:15" s="222" customFormat="1" ht="114.75" x14ac:dyDescent="0.2">
      <c r="A16" s="176" t="s">
        <v>537</v>
      </c>
      <c r="B16" s="287"/>
      <c r="C16" s="218" t="s">
        <v>556</v>
      </c>
      <c r="D16" s="219">
        <v>8</v>
      </c>
      <c r="E16" s="188"/>
      <c r="F16" s="166" t="str">
        <f t="shared" si="1"/>
        <v/>
      </c>
      <c r="G16" s="166"/>
      <c r="H16" s="166" t="str">
        <f t="shared" si="2"/>
        <v/>
      </c>
      <c r="I16" s="220" t="s">
        <v>569</v>
      </c>
      <c r="J16" s="220" t="s">
        <v>563</v>
      </c>
      <c r="K16" s="220" t="s">
        <v>564</v>
      </c>
      <c r="L16" s="221"/>
    </row>
    <row r="17" spans="1:12" s="222" customFormat="1" ht="102" customHeight="1" x14ac:dyDescent="0.2">
      <c r="A17" s="176" t="s">
        <v>537</v>
      </c>
      <c r="B17" s="287"/>
      <c r="C17" s="218" t="s">
        <v>560</v>
      </c>
      <c r="D17" s="219">
        <v>9</v>
      </c>
      <c r="E17" s="188"/>
      <c r="F17" s="166" t="str">
        <f t="shared" si="1"/>
        <v/>
      </c>
      <c r="G17" s="166"/>
      <c r="H17" s="166" t="str">
        <f t="shared" si="2"/>
        <v/>
      </c>
      <c r="I17" s="220" t="s">
        <v>504</v>
      </c>
      <c r="J17" s="220" t="s">
        <v>505</v>
      </c>
      <c r="K17" s="220" t="s">
        <v>511</v>
      </c>
      <c r="L17" s="221"/>
    </row>
    <row r="18" spans="1:12" s="222" customFormat="1" ht="128.25" customHeight="1" x14ac:dyDescent="0.2">
      <c r="A18" s="176" t="s">
        <v>537</v>
      </c>
      <c r="B18" s="287"/>
      <c r="C18" s="223" t="s">
        <v>553</v>
      </c>
      <c r="D18" s="219">
        <v>10</v>
      </c>
      <c r="E18" s="188"/>
      <c r="F18" s="166" t="str">
        <f t="shared" si="1"/>
        <v/>
      </c>
      <c r="G18" s="166"/>
      <c r="H18" s="166" t="str">
        <f t="shared" si="2"/>
        <v/>
      </c>
      <c r="I18" s="220" t="s">
        <v>233</v>
      </c>
      <c r="J18" s="220" t="s">
        <v>558</v>
      </c>
      <c r="K18" s="220" t="s">
        <v>559</v>
      </c>
      <c r="L18" s="221"/>
    </row>
    <row r="19" spans="1:12" s="222" customFormat="1" ht="102" x14ac:dyDescent="0.2">
      <c r="A19" s="176" t="s">
        <v>537</v>
      </c>
      <c r="B19" s="287"/>
      <c r="C19" s="218" t="s">
        <v>601</v>
      </c>
      <c r="D19" s="219">
        <v>11</v>
      </c>
      <c r="E19" s="188"/>
      <c r="F19" s="166" t="str">
        <f t="shared" si="1"/>
        <v/>
      </c>
      <c r="G19" s="166"/>
      <c r="H19" s="166" t="str">
        <f t="shared" si="2"/>
        <v/>
      </c>
      <c r="I19" s="220" t="s">
        <v>566</v>
      </c>
      <c r="J19" s="220" t="s">
        <v>567</v>
      </c>
      <c r="K19" s="220" t="s">
        <v>568</v>
      </c>
      <c r="L19" s="221"/>
    </row>
    <row r="20" spans="1:12" s="222" customFormat="1" ht="76.5" x14ac:dyDescent="0.2">
      <c r="A20" s="176" t="s">
        <v>537</v>
      </c>
      <c r="B20" s="287"/>
      <c r="C20" s="218" t="s">
        <v>541</v>
      </c>
      <c r="D20" s="219">
        <v>12</v>
      </c>
      <c r="E20" s="188"/>
      <c r="F20" s="166" t="str">
        <f t="shared" si="1"/>
        <v/>
      </c>
      <c r="G20" s="166"/>
      <c r="H20" s="166" t="str">
        <f t="shared" si="2"/>
        <v/>
      </c>
      <c r="I20" s="220" t="s">
        <v>204</v>
      </c>
      <c r="J20" s="220" t="s">
        <v>602</v>
      </c>
      <c r="K20" s="220" t="s">
        <v>603</v>
      </c>
      <c r="L20" s="221"/>
    </row>
    <row r="21" spans="1:12" s="211" customFormat="1" ht="12.75" hidden="1" customHeight="1" x14ac:dyDescent="0.2">
      <c r="A21" s="220"/>
      <c r="B21" s="224"/>
      <c r="C21" s="225" t="s">
        <v>549</v>
      </c>
      <c r="D21" s="226">
        <f>COUNT(D14:D20)</f>
        <v>7</v>
      </c>
      <c r="E21" s="219" t="str">
        <f>IF(((F21)/(D21*2))&lt;0.5,"FAIL","PASS")</f>
        <v>FAIL</v>
      </c>
      <c r="F21" s="226">
        <f>SUM(F14:F20)</f>
        <v>0</v>
      </c>
      <c r="G21" s="219" t="str">
        <f>IF(((H21)/(COUNTIF(H14:H20,"&lt;&gt;N/A")*2))&lt;0.5,"FAIL","PASS")</f>
        <v>FAIL</v>
      </c>
      <c r="H21" s="226">
        <f>SUM(H14:H20)</f>
        <v>0</v>
      </c>
      <c r="I21" s="220"/>
      <c r="J21" s="220"/>
      <c r="K21" s="220"/>
      <c r="L21" s="227">
        <f>(H21)/(COUNTIF(H14:H20,"&lt;&gt;N/A")*2)</f>
        <v>0</v>
      </c>
    </row>
    <row r="22" spans="1:12" s="211" customFormat="1" x14ac:dyDescent="0.2">
      <c r="A22" s="41"/>
      <c r="B22" s="41"/>
      <c r="C22" s="185"/>
      <c r="D22" s="33"/>
      <c r="E22" s="230"/>
      <c r="F22" s="33"/>
      <c r="G22" s="230"/>
      <c r="H22" s="33"/>
      <c r="I22" s="179"/>
      <c r="J22" s="179"/>
      <c r="K22" s="179"/>
      <c r="L22" s="179"/>
    </row>
    <row r="23" spans="1:12" hidden="1" x14ac:dyDescent="0.2">
      <c r="C23" s="184" t="s">
        <v>481</v>
      </c>
      <c r="J23" s="232"/>
      <c r="K23" s="232"/>
      <c r="L23" s="209"/>
    </row>
    <row r="24" spans="1:12" ht="38.25" hidden="1" x14ac:dyDescent="0.2">
      <c r="C24" s="159"/>
      <c r="D24" s="162" t="s">
        <v>532</v>
      </c>
      <c r="E24" s="162" t="s">
        <v>487</v>
      </c>
      <c r="F24" s="162" t="s">
        <v>488</v>
      </c>
      <c r="G24" s="162" t="s">
        <v>487</v>
      </c>
      <c r="H24" s="162" t="s">
        <v>488</v>
      </c>
      <c r="I24" s="215"/>
      <c r="J24" s="215"/>
      <c r="K24" s="215"/>
      <c r="L24" s="215"/>
    </row>
    <row r="25" spans="1:12" hidden="1" x14ac:dyDescent="0.2">
      <c r="C25" s="159" t="s">
        <v>482</v>
      </c>
      <c r="D25" s="162" t="str">
        <f>CONCATENATE(D13*2,"/",COUNTIF(H10:H12,"&lt;&gt;N/A")*2)</f>
        <v>6/6</v>
      </c>
      <c r="E25" s="160" t="str">
        <f>E13</f>
        <v>FAIL</v>
      </c>
      <c r="F25" s="160">
        <f>F13</f>
        <v>0</v>
      </c>
      <c r="G25" s="160" t="str">
        <f>G13</f>
        <v>FAIL</v>
      </c>
      <c r="H25" s="160">
        <f>H13</f>
        <v>0</v>
      </c>
      <c r="I25" s="215"/>
      <c r="J25" s="215"/>
      <c r="K25" s="215"/>
      <c r="L25" s="215"/>
    </row>
    <row r="26" spans="1:12" ht="12.75" hidden="1" customHeight="1" x14ac:dyDescent="0.2">
      <c r="C26" s="159" t="s">
        <v>483</v>
      </c>
      <c r="D26" s="162" t="str">
        <f>CONCATENATE(D21*2,"/",COUNTIF(H14:H20,"&lt;&gt;N/A")*2)</f>
        <v>14/14</v>
      </c>
      <c r="E26" s="160" t="str">
        <f>E21</f>
        <v>FAIL</v>
      </c>
      <c r="F26" s="160">
        <f>F21</f>
        <v>0</v>
      </c>
      <c r="G26" s="160" t="str">
        <f>G21</f>
        <v>FAIL</v>
      </c>
      <c r="H26" s="160">
        <f>H21</f>
        <v>0</v>
      </c>
      <c r="I26" s="215"/>
      <c r="J26" s="215"/>
      <c r="K26" s="215"/>
      <c r="L26" s="215"/>
    </row>
    <row r="27" spans="1:12" hidden="1" x14ac:dyDescent="0.2">
      <c r="C27" s="159"/>
      <c r="I27" s="215"/>
      <c r="J27" s="215"/>
      <c r="K27" s="215"/>
      <c r="L27" s="215"/>
    </row>
    <row r="28" spans="1:12" hidden="1" x14ac:dyDescent="0.2">
      <c r="A28" s="215"/>
      <c r="B28" s="215"/>
      <c r="C28" s="159"/>
      <c r="D28" s="160"/>
      <c r="E28" s="164"/>
      <c r="F28" s="160"/>
      <c r="G28" s="164"/>
      <c r="H28" s="160"/>
      <c r="I28" s="215"/>
      <c r="J28" s="215"/>
      <c r="K28" s="215"/>
      <c r="L28" s="215"/>
    </row>
    <row r="29" spans="1:12" hidden="1" x14ac:dyDescent="0.2">
      <c r="A29" s="215"/>
      <c r="B29" s="215"/>
      <c r="I29" s="215"/>
      <c r="J29" s="215"/>
      <c r="K29" s="215"/>
      <c r="L29" s="215"/>
    </row>
    <row r="30" spans="1:12" x14ac:dyDescent="0.2">
      <c r="A30" s="215"/>
      <c r="B30" s="215"/>
      <c r="I30" s="215"/>
      <c r="J30" s="215"/>
      <c r="K30" s="215"/>
      <c r="L30" s="215"/>
    </row>
    <row r="31" spans="1:12" x14ac:dyDescent="0.2">
      <c r="A31" s="215"/>
      <c r="B31" s="215"/>
      <c r="I31" s="215"/>
      <c r="J31" s="215"/>
      <c r="K31" s="215"/>
      <c r="L31" s="215"/>
    </row>
    <row r="32" spans="1:12" x14ac:dyDescent="0.2">
      <c r="A32" s="215"/>
      <c r="B32" s="215"/>
      <c r="I32" s="215"/>
      <c r="J32" s="215"/>
      <c r="K32" s="215"/>
      <c r="L32" s="215"/>
    </row>
    <row r="33" spans="1:12" x14ac:dyDescent="0.2">
      <c r="A33" s="215"/>
      <c r="B33" s="215"/>
      <c r="I33" s="215"/>
      <c r="J33" s="215"/>
      <c r="K33" s="215"/>
      <c r="L33" s="215"/>
    </row>
    <row r="34" spans="1:12" s="212" customFormat="1" ht="38.25" customHeight="1" x14ac:dyDescent="0.2">
      <c r="A34" s="215"/>
      <c r="B34" s="215"/>
      <c r="D34" s="213"/>
      <c r="I34" s="215"/>
    </row>
    <row r="35" spans="1:12" s="212" customFormat="1" x14ac:dyDescent="0.2">
      <c r="A35" s="231"/>
      <c r="B35" s="231"/>
      <c r="D35" s="213"/>
      <c r="I35" s="215"/>
    </row>
    <row r="36" spans="1:12" s="212" customFormat="1" x14ac:dyDescent="0.2">
      <c r="A36" s="231"/>
      <c r="B36" s="231"/>
      <c r="D36" s="213"/>
      <c r="I36" s="215"/>
    </row>
    <row r="37" spans="1:12" s="212" customFormat="1" x14ac:dyDescent="0.2">
      <c r="A37" s="231"/>
      <c r="B37" s="231"/>
      <c r="D37" s="213"/>
      <c r="I37" s="215"/>
    </row>
    <row r="38" spans="1:12" x14ac:dyDescent="0.2">
      <c r="I38" s="215"/>
      <c r="J38" s="215"/>
      <c r="K38" s="215"/>
      <c r="L38" s="215"/>
    </row>
  </sheetData>
  <mergeCells count="4">
    <mergeCell ref="B4:L4"/>
    <mergeCell ref="B6:B7"/>
    <mergeCell ref="B10:B13"/>
    <mergeCell ref="B14:B20"/>
  </mergeCells>
  <conditionalFormatting sqref="K10 K15:K18 K20:K22 K13">
    <cfRule type="expression" dxfId="157" priority="92" stopIfTrue="1">
      <formula>AND($E10=$G10,$E10="FM")</formula>
    </cfRule>
    <cfRule type="expression" dxfId="156" priority="93">
      <formula>$G10="FM"</formula>
    </cfRule>
    <cfRule type="expression" dxfId="155" priority="98">
      <formula>$E10="FM"</formula>
    </cfRule>
  </conditionalFormatting>
  <conditionalFormatting sqref="J10 J15:J18 J20:J22 J13">
    <cfRule type="expression" dxfId="154" priority="96" stopIfTrue="1">
      <formula>AND($E10=$G10,$E10="PM")</formula>
    </cfRule>
    <cfRule type="expression" dxfId="153" priority="97">
      <formula>$G10="PM"</formula>
    </cfRule>
    <cfRule type="expression" dxfId="152" priority="100">
      <formula>$E10="PM"</formula>
    </cfRule>
  </conditionalFormatting>
  <conditionalFormatting sqref="I10 I15:I18 I20:I22 I13">
    <cfRule type="expression" dxfId="151" priority="94" stopIfTrue="1">
      <formula>AND($E10=$G10,$E10="NM")</formula>
    </cfRule>
    <cfRule type="expression" dxfId="150" priority="95">
      <formula>$G10="NM"</formula>
    </cfRule>
    <cfRule type="expression" dxfId="149" priority="99">
      <formula>$E10="NM"</formula>
    </cfRule>
  </conditionalFormatting>
  <conditionalFormatting sqref="E10 E15:E18 E20">
    <cfRule type="expression" dxfId="148" priority="91">
      <formula>ISBLANK($E10)</formula>
    </cfRule>
  </conditionalFormatting>
  <conditionalFormatting sqref="G10 G15:G18 G20">
    <cfRule type="expression" dxfId="147" priority="90">
      <formula>ISBLANK($G10)</formula>
    </cfRule>
  </conditionalFormatting>
  <conditionalFormatting sqref="E25">
    <cfRule type="expression" dxfId="146" priority="84">
      <formula>E25="PASS"</formula>
    </cfRule>
    <cfRule type="expression" dxfId="145" priority="85">
      <formula>E25="FAIL"</formula>
    </cfRule>
  </conditionalFormatting>
  <conditionalFormatting sqref="L10 L15:L18 L20">
    <cfRule type="expression" dxfId="144" priority="81">
      <formula>ISBLANK($L10)</formula>
    </cfRule>
  </conditionalFormatting>
  <conditionalFormatting sqref="E13 E21">
    <cfRule type="expression" dxfId="143" priority="88">
      <formula>$E13="PASS"</formula>
    </cfRule>
    <cfRule type="expression" dxfId="142" priority="89">
      <formula>$E13="FAIL"</formula>
    </cfRule>
  </conditionalFormatting>
  <conditionalFormatting sqref="G13 G21">
    <cfRule type="expression" dxfId="141" priority="86">
      <formula>$G13="PASS"</formula>
    </cfRule>
    <cfRule type="expression" dxfId="140" priority="87">
      <formula>$G13="FAIL"</formula>
    </cfRule>
  </conditionalFormatting>
  <conditionalFormatting sqref="E26">
    <cfRule type="expression" dxfId="139" priority="79">
      <formula>E26="PASS"</formula>
    </cfRule>
    <cfRule type="expression" dxfId="138" priority="80">
      <formula>E26="FAIL"</formula>
    </cfRule>
  </conditionalFormatting>
  <conditionalFormatting sqref="G25">
    <cfRule type="expression" dxfId="137" priority="82">
      <formula>G25="PASS"</formula>
    </cfRule>
    <cfRule type="expression" dxfId="136" priority="83">
      <formula>G25="FAIL"</formula>
    </cfRule>
  </conditionalFormatting>
  <conditionalFormatting sqref="G26">
    <cfRule type="expression" dxfId="135" priority="77">
      <formula>G26="PASS"</formula>
    </cfRule>
    <cfRule type="expression" dxfId="134" priority="78">
      <formula>G26="FAIL"</formula>
    </cfRule>
  </conditionalFormatting>
  <conditionalFormatting sqref="A21">
    <cfRule type="expression" dxfId="133" priority="74" stopIfTrue="1">
      <formula>AND($E21=$G21,$E21="NM")</formula>
    </cfRule>
    <cfRule type="expression" dxfId="132" priority="75">
      <formula>$G21="NM"</formula>
    </cfRule>
    <cfRule type="expression" dxfId="131" priority="76">
      <formula>$E21="NM"</formula>
    </cfRule>
  </conditionalFormatting>
  <conditionalFormatting sqref="K12">
    <cfRule type="expression" dxfId="130" priority="65" stopIfTrue="1">
      <formula>AND($E12=$G12,$E12="FM")</formula>
    </cfRule>
    <cfRule type="expression" dxfId="129" priority="66">
      <formula>$G12="FM"</formula>
    </cfRule>
    <cfRule type="expression" dxfId="128" priority="71">
      <formula>$E12="FM"</formula>
    </cfRule>
  </conditionalFormatting>
  <conditionalFormatting sqref="J12">
    <cfRule type="expression" dxfId="127" priority="69" stopIfTrue="1">
      <formula>AND($E12=$G12,$E12="PM")</formula>
    </cfRule>
    <cfRule type="expression" dxfId="126" priority="70">
      <formula>$G12="PM"</formula>
    </cfRule>
    <cfRule type="expression" dxfId="125" priority="73">
      <formula>$E12="PM"</formula>
    </cfRule>
  </conditionalFormatting>
  <conditionalFormatting sqref="I12">
    <cfRule type="expression" dxfId="124" priority="67" stopIfTrue="1">
      <formula>AND($E12=$G12,$E12="NM")</formula>
    </cfRule>
    <cfRule type="expression" dxfId="123" priority="68">
      <formula>$G12="NM"</formula>
    </cfRule>
    <cfRule type="expression" dxfId="122" priority="72">
      <formula>$E12="NM"</formula>
    </cfRule>
  </conditionalFormatting>
  <conditionalFormatting sqref="E12">
    <cfRule type="expression" dxfId="121" priority="64">
      <formula>ISBLANK($E12)</formula>
    </cfRule>
  </conditionalFormatting>
  <conditionalFormatting sqref="G12">
    <cfRule type="expression" dxfId="120" priority="63">
      <formula>ISBLANK($G12)</formula>
    </cfRule>
  </conditionalFormatting>
  <conditionalFormatting sqref="L12">
    <cfRule type="expression" dxfId="119" priority="62">
      <formula>ISBLANK($L12)</formula>
    </cfRule>
  </conditionalFormatting>
  <conditionalFormatting sqref="K11">
    <cfRule type="expression" dxfId="118" priority="53" stopIfTrue="1">
      <formula>AND($E11=$G11,$E11="FM")</formula>
    </cfRule>
    <cfRule type="expression" dxfId="117" priority="54">
      <formula>$G11="FM"</formula>
    </cfRule>
    <cfRule type="expression" dxfId="116" priority="59">
      <formula>$E11="FM"</formula>
    </cfRule>
  </conditionalFormatting>
  <conditionalFormatting sqref="J11">
    <cfRule type="expression" dxfId="115" priority="57" stopIfTrue="1">
      <formula>AND($E11=$G11,$E11="PM")</formula>
    </cfRule>
    <cfRule type="expression" dxfId="114" priority="58">
      <formula>$G11="PM"</formula>
    </cfRule>
    <cfRule type="expression" dxfId="113" priority="61">
      <formula>$E11="PM"</formula>
    </cfRule>
  </conditionalFormatting>
  <conditionalFormatting sqref="I11">
    <cfRule type="expression" dxfId="112" priority="55" stopIfTrue="1">
      <formula>AND($E11=$G11,$E11="NM")</formula>
    </cfRule>
    <cfRule type="expression" dxfId="111" priority="56">
      <formula>$G11="NM"</formula>
    </cfRule>
    <cfRule type="expression" dxfId="110" priority="60">
      <formula>$E11="NM"</formula>
    </cfRule>
  </conditionalFormatting>
  <conditionalFormatting sqref="E11">
    <cfRule type="expression" dxfId="109" priority="52">
      <formula>ISBLANK($E11)</formula>
    </cfRule>
  </conditionalFormatting>
  <conditionalFormatting sqref="G11">
    <cfRule type="expression" dxfId="108" priority="51">
      <formula>ISBLANK($G11)</formula>
    </cfRule>
  </conditionalFormatting>
  <conditionalFormatting sqref="L11">
    <cfRule type="expression" dxfId="107" priority="50">
      <formula>ISBLANK($L11)</formula>
    </cfRule>
  </conditionalFormatting>
  <conditionalFormatting sqref="I14">
    <cfRule type="expression" dxfId="106" priority="47" stopIfTrue="1">
      <formula>AND($E14=$G14,$E14="NM")</formula>
    </cfRule>
    <cfRule type="expression" dxfId="105" priority="48">
      <formula>$G14="NM"</formula>
    </cfRule>
    <cfRule type="expression" dxfId="104" priority="49">
      <formula>$E14="NM"</formula>
    </cfRule>
  </conditionalFormatting>
  <conditionalFormatting sqref="E14">
    <cfRule type="expression" dxfId="103" priority="46">
      <formula>ISBLANK($E14)</formula>
    </cfRule>
  </conditionalFormatting>
  <conditionalFormatting sqref="G14">
    <cfRule type="expression" dxfId="102" priority="45">
      <formula>ISBLANK($G14)</formula>
    </cfRule>
  </conditionalFormatting>
  <conditionalFormatting sqref="L14">
    <cfRule type="expression" dxfId="101" priority="44">
      <formula>ISBLANK($L14)</formula>
    </cfRule>
  </conditionalFormatting>
  <conditionalFormatting sqref="K14">
    <cfRule type="expression" dxfId="100" priority="38" stopIfTrue="1">
      <formula>AND($E14=$G14,$E14="FM")</formula>
    </cfRule>
    <cfRule type="expression" dxfId="99" priority="39">
      <formula>$G14="FM"</formula>
    </cfRule>
    <cfRule type="expression" dxfId="98" priority="42">
      <formula>$E14="FM"</formula>
    </cfRule>
  </conditionalFormatting>
  <conditionalFormatting sqref="J14">
    <cfRule type="expression" dxfId="97" priority="40" stopIfTrue="1">
      <formula>AND($E14=$G14,$E14="PM")</formula>
    </cfRule>
    <cfRule type="expression" dxfId="96" priority="41">
      <formula>$G14="PM"</formula>
    </cfRule>
    <cfRule type="expression" dxfId="95" priority="43">
      <formula>$E14="PM"</formula>
    </cfRule>
  </conditionalFormatting>
  <conditionalFormatting sqref="K19">
    <cfRule type="expression" dxfId="94" priority="29" stopIfTrue="1">
      <formula>AND($E19=$G19,$E19="FM")</formula>
    </cfRule>
    <cfRule type="expression" dxfId="93" priority="30">
      <formula>$G19="FM"</formula>
    </cfRule>
    <cfRule type="expression" dxfId="92" priority="35">
      <formula>$E19="FM"</formula>
    </cfRule>
  </conditionalFormatting>
  <conditionalFormatting sqref="J19">
    <cfRule type="expression" dxfId="91" priority="33" stopIfTrue="1">
      <formula>AND($E19=$G19,$E19="PM")</formula>
    </cfRule>
    <cfRule type="expression" dxfId="90" priority="34">
      <formula>$G19="PM"</formula>
    </cfRule>
    <cfRule type="expression" dxfId="89" priority="37">
      <formula>$E19="PM"</formula>
    </cfRule>
  </conditionalFormatting>
  <conditionalFormatting sqref="I19">
    <cfRule type="expression" dxfId="88" priority="31" stopIfTrue="1">
      <formula>AND($E19=$G19,$E19="NM")</formula>
    </cfRule>
    <cfRule type="expression" dxfId="87" priority="32">
      <formula>$G19="NM"</formula>
    </cfRule>
    <cfRule type="expression" dxfId="86" priority="36">
      <formula>$E19="NM"</formula>
    </cfRule>
  </conditionalFormatting>
  <conditionalFormatting sqref="E19">
    <cfRule type="expression" dxfId="85" priority="28">
      <formula>ISBLANK($E19)</formula>
    </cfRule>
  </conditionalFormatting>
  <conditionalFormatting sqref="G19">
    <cfRule type="expression" dxfId="84" priority="27">
      <formula>ISBLANK($G19)</formula>
    </cfRule>
  </conditionalFormatting>
  <conditionalFormatting sqref="L19">
    <cfRule type="expression" dxfId="83" priority="26">
      <formula>ISBLANK($L19)</formula>
    </cfRule>
  </conditionalFormatting>
  <conditionalFormatting sqref="K6:K7">
    <cfRule type="expression" dxfId="82" priority="17" stopIfTrue="1">
      <formula>AND($E6=$G6,$E6="FM")</formula>
    </cfRule>
    <cfRule type="expression" dxfId="81" priority="18">
      <formula>$G6="FM"</formula>
    </cfRule>
    <cfRule type="expression" dxfId="80" priority="23">
      <formula>$E6="FM"</formula>
    </cfRule>
  </conditionalFormatting>
  <conditionalFormatting sqref="J6:J7">
    <cfRule type="expression" dxfId="79" priority="21" stopIfTrue="1">
      <formula>AND($E6=$G6,$E6="PM")</formula>
    </cfRule>
    <cfRule type="expression" dxfId="78" priority="22">
      <formula>$G6="PM"</formula>
    </cfRule>
    <cfRule type="expression" dxfId="77" priority="25">
      <formula>$E6="PM"</formula>
    </cfRule>
  </conditionalFormatting>
  <conditionalFormatting sqref="I6:I7">
    <cfRule type="expression" dxfId="76" priority="19" stopIfTrue="1">
      <formula>AND($E6=$G6,$E6="NM")</formula>
    </cfRule>
    <cfRule type="expression" dxfId="75" priority="20">
      <formula>$G6="NM"</formula>
    </cfRule>
    <cfRule type="expression" dxfId="74" priority="24">
      <formula>$E6="NM"</formula>
    </cfRule>
  </conditionalFormatting>
  <conditionalFormatting sqref="E6:E7">
    <cfRule type="expression" dxfId="73" priority="16">
      <formula>ISBLANK($E6)</formula>
    </cfRule>
  </conditionalFormatting>
  <conditionalFormatting sqref="G6:G7">
    <cfRule type="expression" dxfId="72" priority="15">
      <formula>ISBLANK($G6)</formula>
    </cfRule>
  </conditionalFormatting>
  <conditionalFormatting sqref="L6:L7">
    <cfRule type="expression" dxfId="71" priority="14">
      <formula>ISBLANK($L6)</formula>
    </cfRule>
  </conditionalFormatting>
  <conditionalFormatting sqref="K8">
    <cfRule type="expression" dxfId="70" priority="5" stopIfTrue="1">
      <formula>AND($E8=$G8,$E8="FM")</formula>
    </cfRule>
    <cfRule type="expression" dxfId="69" priority="6">
      <formula>$G8="FM"</formula>
    </cfRule>
    <cfRule type="expression" dxfId="68" priority="11">
      <formula>$E8="FM"</formula>
    </cfRule>
  </conditionalFormatting>
  <conditionalFormatting sqref="J8">
    <cfRule type="expression" dxfId="67" priority="9" stopIfTrue="1">
      <formula>AND($E8=$G8,$E8="PM")</formula>
    </cfRule>
    <cfRule type="expression" dxfId="66" priority="10">
      <formula>$G8="PM"</formula>
    </cfRule>
    <cfRule type="expression" dxfId="65" priority="13">
      <formula>$E8="PM"</formula>
    </cfRule>
  </conditionalFormatting>
  <conditionalFormatting sqref="I8">
    <cfRule type="expression" dxfId="64" priority="7" stopIfTrue="1">
      <formula>AND($E8=$G8,$E8="NM")</formula>
    </cfRule>
    <cfRule type="expression" dxfId="63" priority="8">
      <formula>$G8="NM"</formula>
    </cfRule>
    <cfRule type="expression" dxfId="62" priority="12">
      <formula>$E8="NM"</formula>
    </cfRule>
  </conditionalFormatting>
  <conditionalFormatting sqref="E8">
    <cfRule type="expression" dxfId="61" priority="3">
      <formula>$E8="PASS"</formula>
    </cfRule>
    <cfRule type="expression" dxfId="60" priority="4">
      <formula>$E8="FAIL"</formula>
    </cfRule>
  </conditionalFormatting>
  <conditionalFormatting sqref="G8">
    <cfRule type="expression" dxfId="59" priority="1">
      <formula>$G8="PASS"</formula>
    </cfRule>
    <cfRule type="expression" dxfId="58" priority="2">
      <formula>$G8="FAIL"</formula>
    </cfRule>
  </conditionalFormatting>
  <dataValidations count="6">
    <dataValidation type="list" allowBlank="1" showInputMessage="1" showErrorMessage="1" sqref="G6:G7" xr:uid="{00000000-0002-0000-0300-000000000000}">
      <formula1>JEA_Section_Info1</formula1>
    </dataValidation>
    <dataValidation type="list" allowBlank="1" showInputMessage="1" showErrorMessage="1" sqref="E6:E7" xr:uid="{00000000-0002-0000-0300-000001000000}">
      <formula1>Vendor_Section_Info1</formula1>
    </dataValidation>
    <dataValidation type="list" allowBlank="1" showInputMessage="1" showErrorMessage="1" sqref="G10:G11" xr:uid="{00000000-0002-0000-0300-000002000000}">
      <formula1>JEA_Section1</formula1>
    </dataValidation>
    <dataValidation type="list" allowBlank="1" showInputMessage="1" showErrorMessage="1" sqref="E10:E11" xr:uid="{00000000-0002-0000-0300-000003000000}">
      <formula1>Vendor_Section1</formula1>
    </dataValidation>
    <dataValidation type="list" allowBlank="1" showInputMessage="1" showErrorMessage="1" sqref="G12 G14:G20" xr:uid="{00000000-0002-0000-0300-000004000000}">
      <formula1>JEA_Rating</formula1>
    </dataValidation>
    <dataValidation type="list" allowBlank="1" showInputMessage="1" showErrorMessage="1" sqref="E12 E14:E20" xr:uid="{00000000-0002-0000-0300-000005000000}">
      <formula1>Vendor_Rating</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workbookViewId="0">
      <selection activeCell="D5" sqref="D5"/>
    </sheetView>
  </sheetViews>
  <sheetFormatPr defaultRowHeight="12.75" x14ac:dyDescent="0.2"/>
  <cols>
    <col min="3" max="3" width="19.7109375" customWidth="1"/>
    <col min="4" max="5" width="21.140625" customWidth="1"/>
  </cols>
  <sheetData>
    <row r="1" spans="1:6" x14ac:dyDescent="0.2">
      <c r="A1" s="200"/>
    </row>
    <row r="3" spans="1:6" ht="18" x14ac:dyDescent="0.2">
      <c r="B3" s="98"/>
      <c r="C3" s="98"/>
      <c r="D3" s="288" t="s">
        <v>536</v>
      </c>
      <c r="E3" s="288"/>
      <c r="F3" s="11"/>
    </row>
    <row r="4" spans="1:6" ht="38.25" x14ac:dyDescent="0.2">
      <c r="B4" s="11"/>
      <c r="C4" s="11"/>
      <c r="D4" s="203" t="s">
        <v>542</v>
      </c>
      <c r="E4" s="203" t="s">
        <v>538</v>
      </c>
      <c r="F4" s="11"/>
    </row>
    <row r="5" spans="1:6" x14ac:dyDescent="0.2">
      <c r="B5" s="11"/>
      <c r="C5" s="11"/>
      <c r="D5" s="203" t="e">
        <f>#REF!</f>
        <v>#REF!</v>
      </c>
      <c r="E5" s="203" t="e">
        <f>#REF!</f>
        <v>#REF!</v>
      </c>
      <c r="F5" s="11"/>
    </row>
    <row r="6" spans="1:6" ht="25.5" x14ac:dyDescent="0.2">
      <c r="B6" s="289" t="s">
        <v>537</v>
      </c>
      <c r="C6" s="204" t="s">
        <v>546</v>
      </c>
      <c r="D6" s="234" t="e">
        <f>(IF(#REF!="NM",5,IF(#REF!="PM",3,IF(#REF!="FM",1,""))))*D5</f>
        <v>#REF!</v>
      </c>
      <c r="E6" s="205" t="e">
        <f>(IF(#REF!="NM",5,IF(#REF!="PM",3,IF(#REF!="FM",1,""))))*E5</f>
        <v>#REF!</v>
      </c>
      <c r="F6" s="206"/>
    </row>
    <row r="7" spans="1:6" ht="25.5" x14ac:dyDescent="0.2">
      <c r="B7" s="289"/>
      <c r="C7" s="204" t="s">
        <v>547</v>
      </c>
      <c r="D7" s="234" t="e">
        <f>(IF(#REF!="NM",5,IF(#REF!="PM",3,IF(#REF!="FM",1,""))))*D5</f>
        <v>#REF!</v>
      </c>
      <c r="E7" s="205" t="e">
        <f>(IF(#REF!="NM",5,IF(#REF!="PM",3,IF(#REF!="FM",1,""))))*E5</f>
        <v>#REF!</v>
      </c>
      <c r="F7" s="206"/>
    </row>
    <row r="8" spans="1:6" ht="38.25" x14ac:dyDescent="0.2">
      <c r="B8" s="289"/>
      <c r="C8" s="204" t="s">
        <v>548</v>
      </c>
      <c r="D8" s="234" t="e">
        <f>(IF(#REF!="NM",5,IF(#REF!="PM",3,IF(#REF!="FM",1,""))))*D5</f>
        <v>#REF!</v>
      </c>
      <c r="E8" s="205" t="e">
        <f>(IF(#REF!="NM",5,IF(#REF!="PM",3,IF(#REF!="FM",1,""))))*E5</f>
        <v>#REF!</v>
      </c>
      <c r="F8" s="206"/>
    </row>
    <row r="9" spans="1:6" x14ac:dyDescent="0.2">
      <c r="B9" s="289"/>
      <c r="C9" s="204" t="s">
        <v>543</v>
      </c>
      <c r="D9" s="234" t="e">
        <f>(IF(#REF!="NM",5,IF(#REF!="PM",3,IF(#REF!="FM",1,""))))*D5</f>
        <v>#REF!</v>
      </c>
      <c r="E9" s="205" t="e">
        <f>(IF(#REF!="NM",5,IF(#REF!="PM",3,IF(#REF!="FM",1,""))))*E5</f>
        <v>#REF!</v>
      </c>
      <c r="F9" s="206"/>
    </row>
    <row r="10" spans="1:6" ht="38.25" x14ac:dyDescent="0.2">
      <c r="B10" s="289"/>
      <c r="C10" s="204" t="s">
        <v>540</v>
      </c>
      <c r="D10" s="234" t="e">
        <f>(IF(#REF!="NM",5,IF(#REF!="PM",3,IF(#REF!="FM",1,""))))*D5</f>
        <v>#REF!</v>
      </c>
      <c r="E10" s="205" t="e">
        <f>(IF(#REF!="NM",5,IF(#REF!="PM",3,IF(#REF!="FM",1,""))))*E5</f>
        <v>#REF!</v>
      </c>
      <c r="F10" s="206"/>
    </row>
    <row r="11" spans="1:6" ht="38.25" x14ac:dyDescent="0.2">
      <c r="B11" s="289"/>
      <c r="C11" s="204" t="s">
        <v>539</v>
      </c>
      <c r="D11" s="234" t="e">
        <f>(IF(#REF!="NM",5,IF(#REF!="PM",3,IF(#REF!="FM",1,""))))*D5</f>
        <v>#REF!</v>
      </c>
      <c r="E11" s="205" t="e">
        <f>(IF(#REF!="NM",5,IF(#REF!="PM",3,IF(#REF!="FM",1,""))))*E5</f>
        <v>#REF!</v>
      </c>
      <c r="F11" s="206"/>
    </row>
    <row r="12" spans="1:6" x14ac:dyDescent="0.2">
      <c r="B12" s="289"/>
      <c r="C12" s="204" t="s">
        <v>273</v>
      </c>
      <c r="D12" s="234" t="e">
        <f>(IF(#REF!="NM",5,IF(#REF!="PM",3,IF(#REF!="FM",1,""))))*D5</f>
        <v>#REF!</v>
      </c>
      <c r="E12" s="205" t="e">
        <f>(IF(#REF!="NM",5,IF(#REF!="PM",3,IF(#REF!="FM",1,""))))*E5</f>
        <v>#REF!</v>
      </c>
      <c r="F12" s="206"/>
    </row>
    <row r="13" spans="1:6" ht="25.5" x14ac:dyDescent="0.2">
      <c r="B13" s="289"/>
      <c r="C13" s="204" t="s">
        <v>544</v>
      </c>
      <c r="D13" s="234" t="e">
        <f>(IF(#REF!="NM",5,IF(#REF!="PM",3,IF(#REF!="FM",1,""))))*D5</f>
        <v>#REF!</v>
      </c>
      <c r="E13" s="205" t="e">
        <f>(IF(#REF!="NM",5,IF(#REF!="PM",3,IF(#REF!="FM",1,""))))*E5</f>
        <v>#REF!</v>
      </c>
      <c r="F13" s="206"/>
    </row>
    <row r="14" spans="1:6" x14ac:dyDescent="0.2">
      <c r="B14" s="289"/>
      <c r="C14" s="204" t="s">
        <v>591</v>
      </c>
      <c r="D14" s="234" t="e">
        <f>(IF(#REF!="NM",5,IF(#REF!="PM",3,IF(#REF!="FM",1,""))))*D5</f>
        <v>#REF!</v>
      </c>
      <c r="E14" s="205" t="e">
        <f>(IF(#REF!="NM",5,IF(#REF!="PM",3,IF(#REF!="FM",1,""))))*E5</f>
        <v>#REF!</v>
      </c>
      <c r="F14" s="208"/>
    </row>
    <row r="15" spans="1:6" x14ac:dyDescent="0.2">
      <c r="B15" s="289"/>
      <c r="C15" s="204" t="s">
        <v>545</v>
      </c>
      <c r="D15" s="234" t="e">
        <f>(IF(#REF!="NM",5,IF(#REF!="PM",3,IF(#REF!="FM",1,""))))*D5</f>
        <v>#REF!</v>
      </c>
      <c r="E15" s="205" t="e">
        <f>(IF(#REF!="NM",5,IF(#REF!="PM",3,IF(#REF!="FM",1,""))))*E5</f>
        <v>#REF!</v>
      </c>
      <c r="F15" s="208"/>
    </row>
    <row r="16" spans="1:6" x14ac:dyDescent="0.2">
      <c r="B16" s="30"/>
      <c r="C16" s="30"/>
      <c r="D16" s="207"/>
      <c r="E16" s="207"/>
      <c r="F16" s="208"/>
    </row>
    <row r="17" spans="2:6" x14ac:dyDescent="0.2">
      <c r="B17" s="30"/>
      <c r="C17" s="86"/>
      <c r="D17" s="207" t="e">
        <f>SUM(D6:D16)</f>
        <v>#REF!</v>
      </c>
      <c r="E17" s="207" t="e">
        <f>SUM(E6:E16)</f>
        <v>#REF!</v>
      </c>
      <c r="F17" s="208"/>
    </row>
  </sheetData>
  <mergeCells count="2">
    <mergeCell ref="D3:E3"/>
    <mergeCell ref="B6: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autoPageBreaks="0" fitToPage="1"/>
  </sheetPr>
  <dimension ref="A1:U125"/>
  <sheetViews>
    <sheetView view="pageBreakPreview" zoomScaleNormal="100" zoomScaleSheetLayoutView="100" workbookViewId="0">
      <pane ySplit="17" topLeftCell="A21" activePane="bottomLeft" state="frozen"/>
      <selection pane="bottomLeft" activeCell="C18" sqref="C18"/>
    </sheetView>
  </sheetViews>
  <sheetFormatPr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470</v>
      </c>
    </row>
    <row r="2" spans="1:19" x14ac:dyDescent="0.2">
      <c r="A2" s="295" t="s">
        <v>471</v>
      </c>
      <c r="B2" s="295"/>
      <c r="C2" s="31"/>
      <c r="E2" s="131"/>
      <c r="F2" s="131"/>
      <c r="G2" s="131"/>
      <c r="H2" s="131"/>
      <c r="I2" s="131"/>
      <c r="J2" s="131"/>
      <c r="K2" s="131"/>
      <c r="L2" s="131"/>
      <c r="M2" s="131"/>
      <c r="N2" s="131"/>
      <c r="O2" s="131"/>
      <c r="P2" s="131"/>
      <c r="Q2" s="131"/>
    </row>
    <row r="3" spans="1:19" x14ac:dyDescent="0.2">
      <c r="A3" s="295" t="s">
        <v>474</v>
      </c>
      <c r="B3" s="295"/>
      <c r="C3" s="134" t="s">
        <v>372</v>
      </c>
      <c r="E3" s="131"/>
      <c r="F3" s="131"/>
      <c r="G3" s="131"/>
      <c r="H3" s="131"/>
      <c r="I3" s="131"/>
      <c r="J3" s="131"/>
      <c r="K3" s="131"/>
      <c r="L3" s="131"/>
      <c r="M3" s="131"/>
      <c r="N3" s="131"/>
      <c r="O3" s="131"/>
      <c r="P3" s="131"/>
      <c r="Q3" s="131"/>
    </row>
    <row r="4" spans="1:19" s="6" customFormat="1" ht="38.25" customHeight="1" x14ac:dyDescent="0.3">
      <c r="A4" s="19" t="s">
        <v>249</v>
      </c>
      <c r="B4" s="19"/>
      <c r="C4" s="19"/>
      <c r="D4" s="19"/>
      <c r="E4" s="18"/>
      <c r="F4" s="75"/>
      <c r="G4" s="75"/>
      <c r="H4" s="75"/>
      <c r="I4" s="19"/>
      <c r="J4" s="18"/>
      <c r="K4" s="296" t="s">
        <v>473</v>
      </c>
      <c r="L4" s="296"/>
      <c r="M4" s="296"/>
      <c r="N4" s="296"/>
      <c r="O4" s="296"/>
      <c r="P4" s="296"/>
      <c r="Q4" s="296"/>
      <c r="R4" s="296"/>
      <c r="S4" s="296"/>
    </row>
    <row r="5" spans="1:19" s="20" customFormat="1" ht="15.75" thickBot="1" x14ac:dyDescent="0.25">
      <c r="A5" s="297" t="s">
        <v>432</v>
      </c>
      <c r="B5" s="297"/>
      <c r="C5" s="297"/>
      <c r="D5" s="297"/>
      <c r="E5" s="132"/>
      <c r="F5" s="132"/>
      <c r="G5" s="132"/>
      <c r="H5" s="132"/>
      <c r="I5" s="132"/>
      <c r="J5" s="132"/>
      <c r="K5" s="132"/>
      <c r="L5" s="14"/>
      <c r="M5" s="14"/>
      <c r="N5" s="14"/>
      <c r="O5" s="14"/>
      <c r="P5" s="14"/>
      <c r="Q5" s="14"/>
      <c r="R5" s="14"/>
      <c r="S5" s="14"/>
    </row>
    <row r="6" spans="1:19" s="43" customFormat="1" ht="63.75" x14ac:dyDescent="0.2">
      <c r="A6" s="88" t="s">
        <v>373</v>
      </c>
      <c r="B6" s="106"/>
      <c r="C6" s="89" t="s">
        <v>21</v>
      </c>
      <c r="D6" s="89" t="s">
        <v>475</v>
      </c>
      <c r="E6" s="89" t="s">
        <v>52</v>
      </c>
      <c r="F6" s="89" t="s">
        <v>285</v>
      </c>
      <c r="G6" s="89" t="s">
        <v>393</v>
      </c>
      <c r="H6" s="89" t="s">
        <v>394</v>
      </c>
      <c r="I6" s="89" t="s">
        <v>28</v>
      </c>
      <c r="J6" s="89" t="s">
        <v>51</v>
      </c>
      <c r="K6" s="89" t="s">
        <v>463</v>
      </c>
      <c r="L6" s="89" t="s">
        <v>467</v>
      </c>
      <c r="M6" s="89" t="s">
        <v>468</v>
      </c>
      <c r="N6" s="89" t="s">
        <v>469</v>
      </c>
      <c r="O6" s="89" t="s">
        <v>460</v>
      </c>
      <c r="P6" s="89" t="s">
        <v>461</v>
      </c>
      <c r="Q6" s="89" t="s">
        <v>462</v>
      </c>
      <c r="R6" s="90" t="s">
        <v>48</v>
      </c>
      <c r="S6" s="89" t="s">
        <v>472</v>
      </c>
    </row>
    <row r="7" spans="1:19" ht="63.75" hidden="1" x14ac:dyDescent="0.2">
      <c r="A7" s="91" t="s">
        <v>54</v>
      </c>
      <c r="B7" s="107"/>
      <c r="C7" s="7" t="s">
        <v>96</v>
      </c>
      <c r="D7" s="94" t="s">
        <v>97</v>
      </c>
      <c r="E7" s="28"/>
      <c r="F7" s="28"/>
      <c r="G7" s="28"/>
      <c r="H7" s="28"/>
      <c r="I7" s="28"/>
      <c r="J7" s="28"/>
      <c r="K7" s="28"/>
      <c r="L7" s="28"/>
      <c r="M7" s="28"/>
      <c r="N7" s="28"/>
      <c r="O7" s="94" t="s">
        <v>236</v>
      </c>
      <c r="P7" s="94" t="s">
        <v>237</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271</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250</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251</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8" t="s">
        <v>476</v>
      </c>
      <c r="C18" s="103" t="s">
        <v>69</v>
      </c>
      <c r="D18" s="113" t="s">
        <v>455</v>
      </c>
      <c r="E18" s="28"/>
      <c r="F18" s="28">
        <v>1</v>
      </c>
      <c r="G18" s="28">
        <v>1</v>
      </c>
      <c r="H18" s="28"/>
      <c r="I18" s="28"/>
      <c r="J18" s="28"/>
      <c r="K18" s="28" t="s">
        <v>466</v>
      </c>
      <c r="L18" s="28">
        <f>IF(K18="NM",0,IF(K18="PM",1,IF(K18="FM",2,"")))</f>
        <v>2</v>
      </c>
      <c r="M18" s="28" t="s">
        <v>465</v>
      </c>
      <c r="N18" s="28">
        <f>IF(M18="NM",0,IF(M18="PM",1,IF(M18="FM",2,"")))</f>
        <v>1</v>
      </c>
      <c r="O18" s="113" t="s">
        <v>131</v>
      </c>
      <c r="P18" s="113" t="s">
        <v>132</v>
      </c>
      <c r="Q18" s="114" t="s">
        <v>133</v>
      </c>
      <c r="R18" s="99" t="s">
        <v>89</v>
      </c>
      <c r="S18" s="73"/>
    </row>
    <row r="19" spans="1:19" s="74" customFormat="1" ht="102" x14ac:dyDescent="0.2">
      <c r="A19" s="116" t="s">
        <v>179</v>
      </c>
      <c r="B19" s="299"/>
      <c r="C19" s="103" t="s">
        <v>183</v>
      </c>
      <c r="D19" s="113" t="s">
        <v>456</v>
      </c>
      <c r="E19" s="28"/>
      <c r="F19" s="28">
        <v>2</v>
      </c>
      <c r="G19" s="28">
        <v>1</v>
      </c>
      <c r="H19" s="28"/>
      <c r="I19" s="28"/>
      <c r="J19" s="28"/>
      <c r="K19" s="166" t="s">
        <v>466</v>
      </c>
      <c r="L19" s="28">
        <f>IF(K19="NM",0,IF(K19="PM",1,IF(K19="FM",2,"")))</f>
        <v>2</v>
      </c>
      <c r="M19" s="28" t="s">
        <v>466</v>
      </c>
      <c r="N19" s="28">
        <f>IF(M19="NM",0,IF(M19="PM",1,IF(M19="FM",2,"")))</f>
        <v>2</v>
      </c>
      <c r="O19" s="114" t="s">
        <v>184</v>
      </c>
      <c r="P19" s="113" t="s">
        <v>185</v>
      </c>
      <c r="Q19" s="114" t="s">
        <v>395</v>
      </c>
      <c r="R19" s="99" t="s">
        <v>87</v>
      </c>
      <c r="S19" s="73"/>
    </row>
    <row r="20" spans="1:19" s="74" customFormat="1" ht="191.25" x14ac:dyDescent="0.2">
      <c r="A20" s="115" t="s">
        <v>18</v>
      </c>
      <c r="B20" s="299"/>
      <c r="C20" s="103" t="s">
        <v>46</v>
      </c>
      <c r="D20" s="113" t="s">
        <v>457</v>
      </c>
      <c r="E20" s="84"/>
      <c r="F20" s="28">
        <v>3</v>
      </c>
      <c r="G20" s="28">
        <v>2</v>
      </c>
      <c r="H20" s="28"/>
      <c r="I20" s="84"/>
      <c r="J20" s="84"/>
      <c r="K20" s="28" t="s">
        <v>466</v>
      </c>
      <c r="L20" s="28">
        <f t="shared" ref="L20:N85" si="0">IF(K20="NM",0,IF(K20="PM",1,IF(K20="FM",2,"")))</f>
        <v>2</v>
      </c>
      <c r="M20" s="28" t="s">
        <v>466</v>
      </c>
      <c r="N20" s="28">
        <f t="shared" si="0"/>
        <v>2</v>
      </c>
      <c r="O20" s="114" t="s">
        <v>47</v>
      </c>
      <c r="P20" s="113" t="s">
        <v>272</v>
      </c>
      <c r="Q20" s="114" t="s">
        <v>283</v>
      </c>
      <c r="R20" s="99" t="s">
        <v>86</v>
      </c>
      <c r="S20" s="73"/>
    </row>
    <row r="21" spans="1:19" s="74" customFormat="1" x14ac:dyDescent="0.2">
      <c r="A21" s="103"/>
      <c r="B21" s="300"/>
      <c r="C21" s="103"/>
      <c r="D21" s="158" t="s">
        <v>480</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301" t="s">
        <v>498</v>
      </c>
      <c r="C22" s="302"/>
      <c r="D22" s="303"/>
      <c r="E22" s="168"/>
      <c r="F22" s="27"/>
      <c r="G22" s="10"/>
      <c r="H22" s="10"/>
      <c r="I22" s="168"/>
      <c r="J22" s="168"/>
      <c r="K22" s="10"/>
      <c r="L22" s="27"/>
      <c r="M22" s="10"/>
      <c r="N22" s="27"/>
      <c r="O22" s="169"/>
      <c r="P22" s="170"/>
      <c r="Q22" s="169"/>
      <c r="R22" s="171"/>
      <c r="S22" s="170"/>
    </row>
    <row r="23" spans="1:19" s="74" customFormat="1" ht="191.25" x14ac:dyDescent="0.2">
      <c r="A23" s="115" t="s">
        <v>18</v>
      </c>
      <c r="B23" s="304" t="s">
        <v>479</v>
      </c>
      <c r="C23" s="101" t="s">
        <v>31</v>
      </c>
      <c r="D23" s="172" t="s">
        <v>490</v>
      </c>
      <c r="E23" s="84"/>
      <c r="F23" s="28">
        <v>4</v>
      </c>
      <c r="G23" s="28">
        <v>3</v>
      </c>
      <c r="H23" s="28" t="s">
        <v>392</v>
      </c>
      <c r="I23" s="84"/>
      <c r="J23" s="84"/>
      <c r="K23" s="28" t="s">
        <v>466</v>
      </c>
      <c r="L23" s="28">
        <f t="shared" si="0"/>
        <v>2</v>
      </c>
      <c r="M23" s="28" t="s">
        <v>466</v>
      </c>
      <c r="N23" s="28">
        <f t="shared" si="0"/>
        <v>2</v>
      </c>
      <c r="O23" s="122" t="s">
        <v>15</v>
      </c>
      <c r="P23" s="120" t="s">
        <v>128</v>
      </c>
      <c r="Q23" s="122" t="s">
        <v>129</v>
      </c>
      <c r="R23" s="99" t="s">
        <v>87</v>
      </c>
      <c r="S23" s="102"/>
    </row>
    <row r="24" spans="1:19" s="54" customFormat="1" ht="102" x14ac:dyDescent="0.2">
      <c r="A24" s="115" t="s">
        <v>18</v>
      </c>
      <c r="B24" s="305"/>
      <c r="C24" s="101" t="s">
        <v>32</v>
      </c>
      <c r="D24" s="172" t="s">
        <v>492</v>
      </c>
      <c r="E24" s="84"/>
      <c r="F24" s="28">
        <v>5</v>
      </c>
      <c r="G24" s="28">
        <v>3</v>
      </c>
      <c r="H24" s="28" t="s">
        <v>391</v>
      </c>
      <c r="I24" s="84"/>
      <c r="J24" s="84"/>
      <c r="K24" s="28" t="s">
        <v>464</v>
      </c>
      <c r="L24" s="28">
        <f t="shared" si="0"/>
        <v>0</v>
      </c>
      <c r="M24" s="166" t="s">
        <v>466</v>
      </c>
      <c r="N24" s="28">
        <f t="shared" si="0"/>
        <v>2</v>
      </c>
      <c r="O24" s="122" t="s">
        <v>76</v>
      </c>
      <c r="P24" s="120" t="s">
        <v>238</v>
      </c>
      <c r="Q24" s="122" t="s">
        <v>130</v>
      </c>
      <c r="R24" s="99" t="s">
        <v>86</v>
      </c>
      <c r="S24" s="102"/>
    </row>
    <row r="25" spans="1:19" s="54" customFormat="1" ht="76.5" x14ac:dyDescent="0.2">
      <c r="A25" s="115" t="s">
        <v>18</v>
      </c>
      <c r="B25" s="305"/>
      <c r="C25" s="101" t="s">
        <v>19</v>
      </c>
      <c r="D25" s="173" t="s">
        <v>491</v>
      </c>
      <c r="E25" s="84"/>
      <c r="F25" s="28">
        <v>6</v>
      </c>
      <c r="G25" s="28">
        <v>3</v>
      </c>
      <c r="H25" s="28" t="s">
        <v>390</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305"/>
      <c r="C26" s="101" t="s">
        <v>46</v>
      </c>
      <c r="D26" s="172" t="s">
        <v>493</v>
      </c>
      <c r="E26" s="84"/>
      <c r="F26" s="28">
        <v>7</v>
      </c>
      <c r="G26" s="28">
        <v>3</v>
      </c>
      <c r="H26" s="28" t="s">
        <v>389</v>
      </c>
      <c r="I26" s="84"/>
      <c r="J26" s="84"/>
      <c r="K26" s="28"/>
      <c r="L26" s="28" t="str">
        <f t="shared" si="0"/>
        <v/>
      </c>
      <c r="M26" s="28"/>
      <c r="N26" s="28" t="str">
        <f t="shared" si="0"/>
        <v/>
      </c>
      <c r="O26" s="122" t="s">
        <v>47</v>
      </c>
      <c r="P26" s="120" t="s">
        <v>272</v>
      </c>
      <c r="Q26" s="122" t="s">
        <v>283</v>
      </c>
      <c r="R26" s="99" t="s">
        <v>86</v>
      </c>
      <c r="S26" s="102"/>
    </row>
    <row r="27" spans="1:19" s="54" customFormat="1" ht="191.25" x14ac:dyDescent="0.2">
      <c r="A27" s="115" t="s">
        <v>18</v>
      </c>
      <c r="B27" s="305"/>
      <c r="C27" s="101" t="s">
        <v>46</v>
      </c>
      <c r="D27" s="172" t="s">
        <v>494</v>
      </c>
      <c r="E27" s="84"/>
      <c r="F27" s="28">
        <v>8</v>
      </c>
      <c r="G27" s="28">
        <v>3</v>
      </c>
      <c r="H27" s="28" t="s">
        <v>388</v>
      </c>
      <c r="I27" s="84"/>
      <c r="J27" s="84"/>
      <c r="K27" s="28"/>
      <c r="L27" s="28" t="str">
        <f t="shared" si="0"/>
        <v/>
      </c>
      <c r="M27" s="28"/>
      <c r="N27" s="28" t="str">
        <f t="shared" si="0"/>
        <v/>
      </c>
      <c r="O27" s="122" t="s">
        <v>47</v>
      </c>
      <c r="P27" s="120" t="s">
        <v>272</v>
      </c>
      <c r="Q27" s="122" t="s">
        <v>283</v>
      </c>
      <c r="R27" s="99" t="s">
        <v>86</v>
      </c>
      <c r="S27" s="102"/>
    </row>
    <row r="28" spans="1:19" s="54" customFormat="1" ht="49.5" customHeight="1" x14ac:dyDescent="0.2">
      <c r="A28" s="116" t="s">
        <v>179</v>
      </c>
      <c r="B28" s="306"/>
      <c r="C28" s="101" t="s">
        <v>194</v>
      </c>
      <c r="D28" s="173" t="s">
        <v>399</v>
      </c>
      <c r="E28" s="84"/>
      <c r="F28" s="28">
        <v>9</v>
      </c>
      <c r="G28" s="28">
        <v>3</v>
      </c>
      <c r="H28" s="28" t="s">
        <v>387</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304" t="s">
        <v>458</v>
      </c>
      <c r="C29" s="101" t="s">
        <v>193</v>
      </c>
      <c r="D29" s="173" t="s">
        <v>398</v>
      </c>
      <c r="E29" s="84"/>
      <c r="F29" s="28">
        <v>10</v>
      </c>
      <c r="G29" s="28">
        <v>3</v>
      </c>
      <c r="H29" s="28" t="s">
        <v>386</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305"/>
      <c r="C30" s="101" t="s">
        <v>32</v>
      </c>
      <c r="D30" s="173" t="s">
        <v>396</v>
      </c>
      <c r="E30" s="84"/>
      <c r="F30" s="28">
        <v>11</v>
      </c>
      <c r="G30" s="28">
        <v>3</v>
      </c>
      <c r="H30" s="28" t="s">
        <v>385</v>
      </c>
      <c r="I30" s="84"/>
      <c r="J30" s="84"/>
      <c r="K30" s="28"/>
      <c r="L30" s="28" t="str">
        <f t="shared" si="0"/>
        <v/>
      </c>
      <c r="M30" s="28"/>
      <c r="N30" s="28" t="str">
        <f t="shared" si="0"/>
        <v/>
      </c>
      <c r="O30" s="122" t="s">
        <v>76</v>
      </c>
      <c r="P30" s="120" t="s">
        <v>238</v>
      </c>
      <c r="Q30" s="122" t="s">
        <v>130</v>
      </c>
      <c r="R30" s="99" t="s">
        <v>86</v>
      </c>
      <c r="S30" s="102"/>
    </row>
    <row r="31" spans="1:19" s="54" customFormat="1" ht="127.5" x14ac:dyDescent="0.2">
      <c r="A31" s="115" t="s">
        <v>18</v>
      </c>
      <c r="B31" s="305"/>
      <c r="C31" s="101" t="s">
        <v>50</v>
      </c>
      <c r="D31" s="173" t="s">
        <v>397</v>
      </c>
      <c r="E31" s="28"/>
      <c r="F31" s="28">
        <v>12</v>
      </c>
      <c r="G31" s="28">
        <v>3</v>
      </c>
      <c r="H31" s="28" t="s">
        <v>384</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305"/>
      <c r="C32" s="101" t="s">
        <v>273</v>
      </c>
      <c r="D32" s="173" t="s">
        <v>401</v>
      </c>
      <c r="E32" s="84"/>
      <c r="F32" s="28">
        <v>13</v>
      </c>
      <c r="G32" s="28">
        <v>3</v>
      </c>
      <c r="H32" s="28" t="s">
        <v>383</v>
      </c>
      <c r="I32" s="84"/>
      <c r="J32" s="84"/>
      <c r="K32" s="28"/>
      <c r="L32" s="28" t="str">
        <f t="shared" si="0"/>
        <v/>
      </c>
      <c r="M32" s="28"/>
      <c r="N32" s="28" t="str">
        <f t="shared" si="0"/>
        <v/>
      </c>
      <c r="O32" s="122" t="s">
        <v>277</v>
      </c>
      <c r="P32" s="120" t="s">
        <v>278</v>
      </c>
      <c r="Q32" s="122" t="s">
        <v>279</v>
      </c>
      <c r="R32" s="99"/>
      <c r="S32" s="102"/>
    </row>
    <row r="33" spans="1:19" s="54" customFormat="1" ht="114.75" x14ac:dyDescent="0.2">
      <c r="A33" s="116" t="s">
        <v>179</v>
      </c>
      <c r="B33" s="305"/>
      <c r="C33" s="101" t="s">
        <v>273</v>
      </c>
      <c r="D33" s="173" t="s">
        <v>400</v>
      </c>
      <c r="E33" s="84"/>
      <c r="F33" s="28">
        <v>14</v>
      </c>
      <c r="G33" s="28">
        <v>3</v>
      </c>
      <c r="H33" s="28" t="s">
        <v>382</v>
      </c>
      <c r="I33" s="84"/>
      <c r="J33" s="84"/>
      <c r="K33" s="28"/>
      <c r="L33" s="28" t="str">
        <f t="shared" si="0"/>
        <v/>
      </c>
      <c r="M33" s="28"/>
      <c r="N33" s="28" t="str">
        <f t="shared" si="0"/>
        <v/>
      </c>
      <c r="O33" s="122" t="s">
        <v>277</v>
      </c>
      <c r="P33" s="120" t="s">
        <v>278</v>
      </c>
      <c r="Q33" s="122" t="s">
        <v>279</v>
      </c>
      <c r="R33" s="99"/>
      <c r="S33" s="102"/>
    </row>
    <row r="34" spans="1:19" s="54" customFormat="1" ht="127.5" x14ac:dyDescent="0.2">
      <c r="A34" s="115" t="s">
        <v>18</v>
      </c>
      <c r="B34" s="306"/>
      <c r="C34" s="101" t="s">
        <v>145</v>
      </c>
      <c r="D34" s="173" t="s">
        <v>402</v>
      </c>
      <c r="E34" s="28"/>
      <c r="F34" s="28">
        <v>15</v>
      </c>
      <c r="G34" s="28">
        <v>3</v>
      </c>
      <c r="H34" s="28" t="s">
        <v>381</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304" t="s">
        <v>458</v>
      </c>
      <c r="C35" s="101" t="s">
        <v>78</v>
      </c>
      <c r="D35" s="174" t="s">
        <v>403</v>
      </c>
      <c r="E35" s="50"/>
      <c r="F35" s="28">
        <v>16</v>
      </c>
      <c r="G35" s="50">
        <v>3</v>
      </c>
      <c r="H35" s="50" t="s">
        <v>380</v>
      </c>
      <c r="I35" s="50"/>
      <c r="J35" s="50"/>
      <c r="K35" s="50"/>
      <c r="L35" s="28" t="str">
        <f t="shared" si="0"/>
        <v/>
      </c>
      <c r="M35" s="50"/>
      <c r="N35" s="28" t="str">
        <f t="shared" si="0"/>
        <v/>
      </c>
      <c r="O35" s="122" t="s">
        <v>68</v>
      </c>
      <c r="P35" s="120" t="s">
        <v>134</v>
      </c>
      <c r="Q35" s="122" t="s">
        <v>284</v>
      </c>
      <c r="R35" s="99" t="s">
        <v>87</v>
      </c>
      <c r="S35" s="108"/>
    </row>
    <row r="36" spans="1:19" s="54" customFormat="1" ht="87" customHeight="1" x14ac:dyDescent="0.2">
      <c r="A36" s="116" t="s">
        <v>179</v>
      </c>
      <c r="B36" s="305"/>
      <c r="C36" s="101" t="s">
        <v>203</v>
      </c>
      <c r="D36" s="173" t="s">
        <v>404</v>
      </c>
      <c r="E36" s="84"/>
      <c r="F36" s="28">
        <v>17</v>
      </c>
      <c r="G36" s="28">
        <v>3</v>
      </c>
      <c r="H36" s="28" t="s">
        <v>379</v>
      </c>
      <c r="I36" s="84"/>
      <c r="J36" s="84"/>
      <c r="K36" s="28"/>
      <c r="L36" s="28" t="str">
        <f t="shared" si="0"/>
        <v/>
      </c>
      <c r="M36" s="28"/>
      <c r="N36" s="28" t="str">
        <f t="shared" si="0"/>
        <v/>
      </c>
      <c r="O36" s="122" t="s">
        <v>204</v>
      </c>
      <c r="P36" s="120" t="s">
        <v>205</v>
      </c>
      <c r="Q36" s="122" t="s">
        <v>241</v>
      </c>
      <c r="R36" s="99" t="s">
        <v>87</v>
      </c>
      <c r="S36" s="102"/>
    </row>
    <row r="37" spans="1:19" s="54" customFormat="1" ht="63.75" x14ac:dyDescent="0.2">
      <c r="A37" s="116" t="s">
        <v>179</v>
      </c>
      <c r="B37" s="305"/>
      <c r="C37" s="101" t="s">
        <v>219</v>
      </c>
      <c r="D37" s="173" t="s">
        <v>405</v>
      </c>
      <c r="E37" s="84"/>
      <c r="F37" s="28">
        <v>18</v>
      </c>
      <c r="G37" s="28">
        <v>3</v>
      </c>
      <c r="H37" s="28" t="s">
        <v>378</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305"/>
      <c r="C38" s="101" t="s">
        <v>31</v>
      </c>
      <c r="D38" s="173" t="s">
        <v>406</v>
      </c>
      <c r="E38" s="84"/>
      <c r="F38" s="28">
        <v>19</v>
      </c>
      <c r="G38" s="28">
        <v>3</v>
      </c>
      <c r="H38" s="28" t="s">
        <v>377</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304" t="s">
        <v>458</v>
      </c>
      <c r="C39" s="101" t="s">
        <v>275</v>
      </c>
      <c r="D39" s="173" t="s">
        <v>407</v>
      </c>
      <c r="E39" s="84"/>
      <c r="F39" s="28">
        <v>20</v>
      </c>
      <c r="G39" s="28">
        <v>3</v>
      </c>
      <c r="H39" s="28" t="s">
        <v>376</v>
      </c>
      <c r="I39" s="84"/>
      <c r="J39" s="84"/>
      <c r="K39" s="28"/>
      <c r="L39" s="28" t="str">
        <f t="shared" si="0"/>
        <v/>
      </c>
      <c r="M39" s="28"/>
      <c r="N39" s="28" t="str">
        <f t="shared" si="0"/>
        <v/>
      </c>
      <c r="O39" s="122" t="s">
        <v>280</v>
      </c>
      <c r="P39" s="120" t="s">
        <v>281</v>
      </c>
      <c r="Q39" s="122" t="s">
        <v>282</v>
      </c>
      <c r="R39" s="99" t="s">
        <v>86</v>
      </c>
      <c r="S39" s="102"/>
    </row>
    <row r="40" spans="1:19" s="54" customFormat="1" ht="63.75" x14ac:dyDescent="0.2">
      <c r="A40" s="116" t="s">
        <v>179</v>
      </c>
      <c r="B40" s="305"/>
      <c r="C40" s="101" t="s">
        <v>219</v>
      </c>
      <c r="D40" s="173" t="s">
        <v>408</v>
      </c>
      <c r="E40" s="84"/>
      <c r="F40" s="28">
        <v>21</v>
      </c>
      <c r="G40" s="28">
        <v>3</v>
      </c>
      <c r="H40" s="28" t="s">
        <v>374</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306"/>
      <c r="C41" s="101" t="s">
        <v>228</v>
      </c>
      <c r="D41" s="173" t="s">
        <v>409</v>
      </c>
      <c r="E41" s="28"/>
      <c r="F41" s="28">
        <v>22</v>
      </c>
      <c r="G41" s="28">
        <v>3</v>
      </c>
      <c r="H41" s="28" t="s">
        <v>375</v>
      </c>
      <c r="I41" s="28"/>
      <c r="J41" s="28"/>
      <c r="K41" s="28"/>
      <c r="L41" s="28" t="str">
        <f t="shared" si="0"/>
        <v/>
      </c>
      <c r="M41" s="28"/>
      <c r="N41" s="28" t="str">
        <f t="shared" si="0"/>
        <v/>
      </c>
      <c r="O41" s="122" t="s">
        <v>229</v>
      </c>
      <c r="P41" s="120" t="s">
        <v>231</v>
      </c>
      <c r="Q41" s="122" t="s">
        <v>230</v>
      </c>
      <c r="R41" s="99" t="s">
        <v>87</v>
      </c>
      <c r="S41" s="102"/>
    </row>
    <row r="42" spans="1:19" s="54" customFormat="1" ht="76.5" customHeight="1" x14ac:dyDescent="0.2">
      <c r="A42" s="116" t="s">
        <v>179</v>
      </c>
      <c r="B42" s="304" t="s">
        <v>458</v>
      </c>
      <c r="C42" s="101" t="s">
        <v>203</v>
      </c>
      <c r="D42" s="120" t="s">
        <v>500</v>
      </c>
      <c r="E42" s="84"/>
      <c r="F42" s="28">
        <v>23</v>
      </c>
      <c r="G42" s="28">
        <v>4</v>
      </c>
      <c r="H42" s="28"/>
      <c r="I42" s="84"/>
      <c r="J42" s="84"/>
      <c r="K42" s="28"/>
      <c r="L42" s="28" t="str">
        <f t="shared" si="0"/>
        <v/>
      </c>
      <c r="M42" s="28"/>
      <c r="N42" s="28" t="str">
        <f t="shared" si="0"/>
        <v/>
      </c>
      <c r="O42" s="122" t="s">
        <v>204</v>
      </c>
      <c r="P42" s="120" t="s">
        <v>205</v>
      </c>
      <c r="Q42" s="122" t="s">
        <v>241</v>
      </c>
      <c r="R42" s="99" t="s">
        <v>87</v>
      </c>
      <c r="S42" s="102"/>
    </row>
    <row r="43" spans="1:19" s="43" customFormat="1" ht="178.5" x14ac:dyDescent="0.2">
      <c r="A43" s="116" t="s">
        <v>179</v>
      </c>
      <c r="B43" s="305"/>
      <c r="C43" s="101" t="s">
        <v>209</v>
      </c>
      <c r="D43" s="120" t="s">
        <v>499</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305"/>
      <c r="C44" s="101" t="s">
        <v>275</v>
      </c>
      <c r="D44" s="120" t="s">
        <v>501</v>
      </c>
      <c r="E44" s="84"/>
      <c r="F44" s="28">
        <v>25</v>
      </c>
      <c r="G44" s="28">
        <v>6</v>
      </c>
      <c r="H44" s="28"/>
      <c r="I44" s="84"/>
      <c r="J44" s="84"/>
      <c r="K44" s="28"/>
      <c r="L44" s="28" t="str">
        <f t="shared" si="0"/>
        <v/>
      </c>
      <c r="M44" s="28"/>
      <c r="N44" s="28" t="str">
        <f t="shared" si="0"/>
        <v/>
      </c>
      <c r="O44" s="122" t="s">
        <v>280</v>
      </c>
      <c r="P44" s="120" t="s">
        <v>281</v>
      </c>
      <c r="Q44" s="122" t="s">
        <v>282</v>
      </c>
      <c r="R44" s="99" t="s">
        <v>86</v>
      </c>
      <c r="S44" s="102"/>
    </row>
    <row r="45" spans="1:19" s="74" customFormat="1" x14ac:dyDescent="0.2">
      <c r="A45" s="101"/>
      <c r="B45" s="306"/>
      <c r="C45" s="101"/>
      <c r="D45" s="157" t="s">
        <v>480</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92" t="s">
        <v>478</v>
      </c>
      <c r="C46" s="137" t="s">
        <v>31</v>
      </c>
      <c r="D46" s="141" t="s">
        <v>502</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93"/>
      <c r="C47" s="137" t="s">
        <v>16</v>
      </c>
      <c r="D47" s="141" t="s">
        <v>496</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93"/>
      <c r="C48" s="137" t="s">
        <v>31</v>
      </c>
      <c r="D48" s="141" t="s">
        <v>495</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92" t="s">
        <v>458</v>
      </c>
      <c r="C49" s="137" t="s">
        <v>19</v>
      </c>
      <c r="D49" s="141" t="s">
        <v>434</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93"/>
      <c r="C50" s="137" t="s">
        <v>19</v>
      </c>
      <c r="D50" s="141" t="s">
        <v>433</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93"/>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93"/>
      <c r="C52" s="137" t="s">
        <v>144</v>
      </c>
      <c r="D52" s="138" t="s">
        <v>255</v>
      </c>
      <c r="E52" s="28"/>
      <c r="F52" s="28">
        <v>32</v>
      </c>
      <c r="G52" s="28"/>
      <c r="H52" s="28"/>
      <c r="I52" s="28"/>
      <c r="J52" s="28"/>
      <c r="K52" s="28"/>
      <c r="L52" s="28" t="str">
        <f t="shared" si="0"/>
        <v/>
      </c>
      <c r="M52" s="28"/>
      <c r="N52" s="28" t="str">
        <f t="shared" si="0"/>
        <v/>
      </c>
      <c r="O52" s="138" t="s">
        <v>256</v>
      </c>
      <c r="P52" s="141" t="s">
        <v>257</v>
      </c>
      <c r="Q52" s="138" t="s">
        <v>258</v>
      </c>
      <c r="R52" s="142" t="s">
        <v>87</v>
      </c>
      <c r="S52" s="143"/>
    </row>
    <row r="53" spans="1:19" s="43" customFormat="1" ht="102" x14ac:dyDescent="0.2">
      <c r="A53" s="116" t="s">
        <v>179</v>
      </c>
      <c r="B53" s="293"/>
      <c r="C53" s="137" t="s">
        <v>193</v>
      </c>
      <c r="D53" s="141" t="s">
        <v>435</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294"/>
      <c r="C54" s="137" t="s">
        <v>259</v>
      </c>
      <c r="D54" s="138" t="s">
        <v>260</v>
      </c>
      <c r="E54" s="28"/>
      <c r="F54" s="28">
        <v>34</v>
      </c>
      <c r="G54" s="28"/>
      <c r="H54" s="28"/>
      <c r="I54" s="28"/>
      <c r="J54" s="28"/>
      <c r="K54" s="28"/>
      <c r="L54" s="28" t="str">
        <f t="shared" si="0"/>
        <v/>
      </c>
      <c r="M54" s="28"/>
      <c r="N54" s="28" t="str">
        <f t="shared" si="0"/>
        <v/>
      </c>
      <c r="O54" s="138" t="s">
        <v>261</v>
      </c>
      <c r="P54" s="141" t="s">
        <v>262</v>
      </c>
      <c r="Q54" s="138" t="s">
        <v>263</v>
      </c>
      <c r="R54" s="142" t="s">
        <v>87</v>
      </c>
      <c r="S54" s="143"/>
    </row>
    <row r="55" spans="1:19" s="43" customFormat="1" ht="76.5" x14ac:dyDescent="0.2">
      <c r="A55" s="115" t="s">
        <v>18</v>
      </c>
      <c r="B55" s="292"/>
      <c r="C55" s="137" t="s">
        <v>156</v>
      </c>
      <c r="D55" s="138" t="s">
        <v>264</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93"/>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93"/>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92"/>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93"/>
      <c r="C59" s="137" t="s">
        <v>166</v>
      </c>
      <c r="D59" s="138" t="s">
        <v>265</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93"/>
      <c r="C60" s="137" t="s">
        <v>193</v>
      </c>
      <c r="D60" s="141" t="s">
        <v>436</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93"/>
      <c r="C61" s="137" t="s">
        <v>171</v>
      </c>
      <c r="D61" s="138" t="s">
        <v>266</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93"/>
      <c r="C62" s="137" t="s">
        <v>193</v>
      </c>
      <c r="D62" s="141" t="s">
        <v>437</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268</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269</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92" t="s">
        <v>458</v>
      </c>
      <c r="C68" s="137" t="s">
        <v>180</v>
      </c>
      <c r="D68" s="141" t="s">
        <v>497</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93"/>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93"/>
      <c r="C70" s="137" t="s">
        <v>203</v>
      </c>
      <c r="D70" s="141" t="s">
        <v>438</v>
      </c>
      <c r="E70" s="84"/>
      <c r="F70" s="28">
        <v>50</v>
      </c>
      <c r="G70" s="28">
        <v>15</v>
      </c>
      <c r="H70" s="28"/>
      <c r="I70" s="84"/>
      <c r="J70" s="84"/>
      <c r="K70" s="28"/>
      <c r="L70" s="28" t="str">
        <f t="shared" si="0"/>
        <v/>
      </c>
      <c r="M70" s="28"/>
      <c r="N70" s="28" t="str">
        <f t="shared" si="0"/>
        <v/>
      </c>
      <c r="O70" s="138" t="s">
        <v>204</v>
      </c>
      <c r="P70" s="141" t="s">
        <v>205</v>
      </c>
      <c r="Q70" s="138" t="s">
        <v>241</v>
      </c>
      <c r="R70" s="142" t="s">
        <v>87</v>
      </c>
      <c r="S70" s="143"/>
    </row>
    <row r="71" spans="1:19" s="43" customFormat="1" ht="102" x14ac:dyDescent="0.2">
      <c r="A71" s="116" t="s">
        <v>179</v>
      </c>
      <c r="B71" s="293"/>
      <c r="C71" s="137" t="s">
        <v>211</v>
      </c>
      <c r="D71" s="141" t="s">
        <v>439</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93"/>
      <c r="C72" s="137" t="s">
        <v>219</v>
      </c>
      <c r="D72" s="141" t="s">
        <v>440</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294"/>
      <c r="C73" s="137" t="s">
        <v>219</v>
      </c>
      <c r="D73" s="141" t="s">
        <v>441</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273</v>
      </c>
      <c r="D74" s="141" t="s">
        <v>442</v>
      </c>
      <c r="E74" s="84"/>
      <c r="F74" s="28">
        <v>54</v>
      </c>
      <c r="G74" s="28">
        <v>19</v>
      </c>
      <c r="H74" s="28"/>
      <c r="I74" s="84"/>
      <c r="J74" s="84"/>
      <c r="K74" s="28"/>
      <c r="L74" s="28" t="str">
        <f t="shared" si="0"/>
        <v/>
      </c>
      <c r="M74" s="28"/>
      <c r="N74" s="28" t="str">
        <f t="shared" si="0"/>
        <v/>
      </c>
      <c r="O74" s="138" t="s">
        <v>277</v>
      </c>
      <c r="P74" s="141" t="s">
        <v>278</v>
      </c>
      <c r="Q74" s="138" t="s">
        <v>279</v>
      </c>
      <c r="R74" s="142"/>
      <c r="S74" s="143"/>
    </row>
    <row r="75" spans="1:19" s="43" customFormat="1" ht="140.25" x14ac:dyDescent="0.2">
      <c r="A75" s="116"/>
      <c r="B75" s="292" t="s">
        <v>458</v>
      </c>
      <c r="C75" s="137"/>
      <c r="D75" s="141" t="s">
        <v>446</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93"/>
      <c r="C76" s="137" t="s">
        <v>275</v>
      </c>
      <c r="D76" s="141" t="s">
        <v>443</v>
      </c>
      <c r="E76" s="84"/>
      <c r="F76" s="28">
        <v>56</v>
      </c>
      <c r="G76" s="28">
        <v>20</v>
      </c>
      <c r="H76" s="28" t="s">
        <v>392</v>
      </c>
      <c r="I76" s="84"/>
      <c r="J76" s="84"/>
      <c r="K76" s="28"/>
      <c r="L76" s="28" t="str">
        <f t="shared" si="0"/>
        <v/>
      </c>
      <c r="M76" s="28"/>
      <c r="N76" s="28" t="str">
        <f t="shared" si="0"/>
        <v/>
      </c>
      <c r="O76" s="138" t="s">
        <v>280</v>
      </c>
      <c r="P76" s="141" t="s">
        <v>281</v>
      </c>
      <c r="Q76" s="138" t="s">
        <v>282</v>
      </c>
      <c r="R76" s="142" t="s">
        <v>86</v>
      </c>
      <c r="S76" s="143"/>
    </row>
    <row r="77" spans="1:19" s="43" customFormat="1" ht="76.5" x14ac:dyDescent="0.2">
      <c r="A77" s="116" t="s">
        <v>179</v>
      </c>
      <c r="B77" s="293"/>
      <c r="C77" s="137" t="s">
        <v>275</v>
      </c>
      <c r="D77" s="141" t="s">
        <v>444</v>
      </c>
      <c r="E77" s="84"/>
      <c r="F77" s="28">
        <v>57</v>
      </c>
      <c r="G77" s="28">
        <v>20</v>
      </c>
      <c r="H77" s="28" t="s">
        <v>391</v>
      </c>
      <c r="I77" s="84"/>
      <c r="J77" s="84"/>
      <c r="K77" s="28"/>
      <c r="L77" s="28" t="str">
        <f t="shared" si="0"/>
        <v/>
      </c>
      <c r="M77" s="28"/>
      <c r="N77" s="28" t="str">
        <f t="shared" si="0"/>
        <v/>
      </c>
      <c r="O77" s="138" t="s">
        <v>280</v>
      </c>
      <c r="P77" s="141" t="s">
        <v>281</v>
      </c>
      <c r="Q77" s="138" t="s">
        <v>282</v>
      </c>
      <c r="R77" s="142" t="s">
        <v>86</v>
      </c>
      <c r="S77" s="143"/>
    </row>
    <row r="78" spans="1:19" s="43" customFormat="1" ht="76.5" x14ac:dyDescent="0.2">
      <c r="A78" s="116" t="s">
        <v>179</v>
      </c>
      <c r="B78" s="293"/>
      <c r="C78" s="137" t="s">
        <v>275</v>
      </c>
      <c r="D78" s="141" t="s">
        <v>445</v>
      </c>
      <c r="E78" s="84"/>
      <c r="F78" s="28">
        <v>58</v>
      </c>
      <c r="G78" s="28">
        <v>20</v>
      </c>
      <c r="H78" s="28" t="s">
        <v>390</v>
      </c>
      <c r="I78" s="84"/>
      <c r="J78" s="84"/>
      <c r="K78" s="28"/>
      <c r="L78" s="28" t="str">
        <f t="shared" si="0"/>
        <v/>
      </c>
      <c r="M78" s="28"/>
      <c r="N78" s="28" t="str">
        <f t="shared" si="0"/>
        <v/>
      </c>
      <c r="O78" s="138" t="s">
        <v>280</v>
      </c>
      <c r="P78" s="141" t="s">
        <v>281</v>
      </c>
      <c r="Q78" s="138" t="s">
        <v>282</v>
      </c>
      <c r="R78" s="142" t="s">
        <v>86</v>
      </c>
      <c r="S78" s="143"/>
    </row>
    <row r="79" spans="1:19" s="74" customFormat="1" x14ac:dyDescent="0.2">
      <c r="A79" s="137"/>
      <c r="B79" s="137"/>
      <c r="C79" s="137"/>
      <c r="D79" s="156" t="s">
        <v>480</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290" t="s">
        <v>477</v>
      </c>
      <c r="C80" s="109" t="s">
        <v>32</v>
      </c>
      <c r="D80" s="123" t="s">
        <v>447</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291"/>
      <c r="C81" s="109" t="s">
        <v>32</v>
      </c>
      <c r="D81" s="124" t="s">
        <v>410</v>
      </c>
      <c r="E81" s="104"/>
      <c r="F81" s="28">
        <v>60</v>
      </c>
      <c r="G81" s="28">
        <v>21</v>
      </c>
      <c r="H81" s="28" t="s">
        <v>392</v>
      </c>
      <c r="I81" s="84"/>
      <c r="J81" s="84"/>
      <c r="K81" s="28"/>
      <c r="L81" s="28" t="str">
        <f t="shared" si="0"/>
        <v/>
      </c>
      <c r="M81" s="28"/>
      <c r="N81" s="28" t="str">
        <f t="shared" si="0"/>
        <v/>
      </c>
      <c r="O81" s="127" t="s">
        <v>76</v>
      </c>
      <c r="P81" s="121" t="s">
        <v>238</v>
      </c>
      <c r="Q81" s="127" t="s">
        <v>130</v>
      </c>
      <c r="R81" s="99" t="s">
        <v>86</v>
      </c>
      <c r="S81" s="110"/>
    </row>
    <row r="82" spans="1:19" s="43" customFormat="1" ht="102" x14ac:dyDescent="0.2">
      <c r="A82" s="115" t="s">
        <v>18</v>
      </c>
      <c r="B82" s="291"/>
      <c r="C82" s="109" t="s">
        <v>32</v>
      </c>
      <c r="D82" s="124" t="s">
        <v>411</v>
      </c>
      <c r="E82" s="104"/>
      <c r="F82" s="28">
        <v>61</v>
      </c>
      <c r="G82" s="28">
        <v>21</v>
      </c>
      <c r="H82" s="28" t="s">
        <v>391</v>
      </c>
      <c r="I82" s="84"/>
      <c r="J82" s="84"/>
      <c r="K82" s="28"/>
      <c r="L82" s="28" t="str">
        <f t="shared" si="0"/>
        <v/>
      </c>
      <c r="M82" s="28"/>
      <c r="N82" s="28" t="str">
        <f t="shared" si="0"/>
        <v/>
      </c>
      <c r="O82" s="127" t="s">
        <v>76</v>
      </c>
      <c r="P82" s="121" t="s">
        <v>238</v>
      </c>
      <c r="Q82" s="127" t="s">
        <v>130</v>
      </c>
      <c r="R82" s="99" t="s">
        <v>86</v>
      </c>
      <c r="S82" s="110"/>
    </row>
    <row r="83" spans="1:19" s="43" customFormat="1" ht="102" x14ac:dyDescent="0.2">
      <c r="A83" s="115" t="s">
        <v>18</v>
      </c>
      <c r="B83" s="291"/>
      <c r="C83" s="109" t="s">
        <v>32</v>
      </c>
      <c r="D83" s="124" t="s">
        <v>412</v>
      </c>
      <c r="E83" s="104"/>
      <c r="F83" s="28">
        <v>62</v>
      </c>
      <c r="G83" s="28">
        <v>21</v>
      </c>
      <c r="H83" s="28" t="s">
        <v>390</v>
      </c>
      <c r="I83" s="84"/>
      <c r="J83" s="84"/>
      <c r="K83" s="28"/>
      <c r="L83" s="28" t="str">
        <f t="shared" si="0"/>
        <v/>
      </c>
      <c r="M83" s="28"/>
      <c r="N83" s="28" t="str">
        <f t="shared" si="0"/>
        <v/>
      </c>
      <c r="O83" s="127" t="s">
        <v>76</v>
      </c>
      <c r="P83" s="121" t="s">
        <v>238</v>
      </c>
      <c r="Q83" s="127" t="s">
        <v>130</v>
      </c>
      <c r="R83" s="99" t="s">
        <v>86</v>
      </c>
      <c r="S83" s="110"/>
    </row>
    <row r="84" spans="1:19" s="43" customFormat="1" ht="102" x14ac:dyDescent="0.2">
      <c r="A84" s="115" t="s">
        <v>18</v>
      </c>
      <c r="B84" s="290"/>
      <c r="C84" s="109" t="s">
        <v>32</v>
      </c>
      <c r="D84" s="125" t="s">
        <v>413</v>
      </c>
      <c r="E84" s="104"/>
      <c r="F84" s="28">
        <v>63</v>
      </c>
      <c r="G84" s="28">
        <v>21</v>
      </c>
      <c r="H84" s="28" t="s">
        <v>389</v>
      </c>
      <c r="I84" s="84"/>
      <c r="J84" s="84"/>
      <c r="K84" s="28"/>
      <c r="L84" s="28" t="str">
        <f t="shared" si="0"/>
        <v/>
      </c>
      <c r="M84" s="28"/>
      <c r="N84" s="28" t="str">
        <f t="shared" si="0"/>
        <v/>
      </c>
      <c r="O84" s="127" t="s">
        <v>76</v>
      </c>
      <c r="P84" s="121" t="s">
        <v>238</v>
      </c>
      <c r="Q84" s="127" t="s">
        <v>130</v>
      </c>
      <c r="R84" s="99" t="s">
        <v>86</v>
      </c>
      <c r="S84" s="110"/>
    </row>
    <row r="85" spans="1:19" s="43" customFormat="1" ht="102" x14ac:dyDescent="0.2">
      <c r="A85" s="115" t="s">
        <v>18</v>
      </c>
      <c r="B85" s="291"/>
      <c r="C85" s="109" t="s">
        <v>32</v>
      </c>
      <c r="D85" s="124" t="s">
        <v>414</v>
      </c>
      <c r="E85" s="104"/>
      <c r="F85" s="28">
        <v>64</v>
      </c>
      <c r="G85" s="28">
        <v>21</v>
      </c>
      <c r="H85" s="28" t="s">
        <v>388</v>
      </c>
      <c r="I85" s="84"/>
      <c r="J85" s="84"/>
      <c r="K85" s="28"/>
      <c r="L85" s="28" t="str">
        <f t="shared" si="0"/>
        <v/>
      </c>
      <c r="M85" s="28"/>
      <c r="N85" s="28" t="str">
        <f t="shared" si="0"/>
        <v/>
      </c>
      <c r="O85" s="127" t="s">
        <v>76</v>
      </c>
      <c r="P85" s="121" t="s">
        <v>238</v>
      </c>
      <c r="Q85" s="127" t="s">
        <v>130</v>
      </c>
      <c r="R85" s="99" t="s">
        <v>86</v>
      </c>
      <c r="S85" s="110"/>
    </row>
    <row r="86" spans="1:19" s="43" customFormat="1" ht="102" x14ac:dyDescent="0.2">
      <c r="A86" s="115" t="s">
        <v>18</v>
      </c>
      <c r="B86" s="291"/>
      <c r="C86" s="109" t="s">
        <v>32</v>
      </c>
      <c r="D86" s="124" t="s">
        <v>415</v>
      </c>
      <c r="E86" s="104"/>
      <c r="F86" s="28">
        <v>65</v>
      </c>
      <c r="G86" s="28">
        <v>21</v>
      </c>
      <c r="H86" s="28" t="s">
        <v>387</v>
      </c>
      <c r="I86" s="84"/>
      <c r="J86" s="84"/>
      <c r="K86" s="28"/>
      <c r="L86" s="28" t="str">
        <f t="shared" ref="L86:N109" si="1">IF(K86="NM",0,IF(K86="PM",1,IF(K86="FM",2,"")))</f>
        <v/>
      </c>
      <c r="M86" s="28"/>
      <c r="N86" s="28" t="str">
        <f t="shared" si="1"/>
        <v/>
      </c>
      <c r="O86" s="127" t="s">
        <v>76</v>
      </c>
      <c r="P86" s="121" t="s">
        <v>238</v>
      </c>
      <c r="Q86" s="127" t="s">
        <v>130</v>
      </c>
      <c r="R86" s="99" t="s">
        <v>86</v>
      </c>
      <c r="S86" s="110"/>
    </row>
    <row r="87" spans="1:19" s="43" customFormat="1" ht="102" x14ac:dyDescent="0.2">
      <c r="A87" s="115" t="s">
        <v>18</v>
      </c>
      <c r="B87" s="291"/>
      <c r="C87" s="109" t="s">
        <v>32</v>
      </c>
      <c r="D87" s="124" t="s">
        <v>416</v>
      </c>
      <c r="E87" s="104"/>
      <c r="F87" s="28">
        <v>66</v>
      </c>
      <c r="G87" s="28">
        <v>21</v>
      </c>
      <c r="H87" s="28" t="s">
        <v>386</v>
      </c>
      <c r="I87" s="84"/>
      <c r="J87" s="84"/>
      <c r="K87" s="28"/>
      <c r="L87" s="28" t="str">
        <f t="shared" si="1"/>
        <v/>
      </c>
      <c r="M87" s="28"/>
      <c r="N87" s="28" t="str">
        <f t="shared" si="1"/>
        <v/>
      </c>
      <c r="O87" s="127" t="s">
        <v>76</v>
      </c>
      <c r="P87" s="121" t="s">
        <v>238</v>
      </c>
      <c r="Q87" s="127" t="s">
        <v>130</v>
      </c>
      <c r="R87" s="99" t="s">
        <v>86</v>
      </c>
      <c r="S87" s="110"/>
    </row>
    <row r="88" spans="1:19" s="43" customFormat="1" ht="102" customHeight="1" x14ac:dyDescent="0.2">
      <c r="A88" s="115" t="s">
        <v>18</v>
      </c>
      <c r="B88" s="290" t="s">
        <v>459</v>
      </c>
      <c r="C88" s="109" t="s">
        <v>32</v>
      </c>
      <c r="D88" s="125" t="s">
        <v>417</v>
      </c>
      <c r="E88" s="104"/>
      <c r="F88" s="28">
        <v>67</v>
      </c>
      <c r="G88" s="28">
        <v>21</v>
      </c>
      <c r="H88" s="28" t="s">
        <v>385</v>
      </c>
      <c r="I88" s="84"/>
      <c r="J88" s="84"/>
      <c r="K88" s="28"/>
      <c r="L88" s="28" t="str">
        <f t="shared" si="1"/>
        <v/>
      </c>
      <c r="M88" s="28"/>
      <c r="N88" s="28" t="str">
        <f t="shared" si="1"/>
        <v/>
      </c>
      <c r="O88" s="127" t="s">
        <v>76</v>
      </c>
      <c r="P88" s="121" t="s">
        <v>238</v>
      </c>
      <c r="Q88" s="127" t="s">
        <v>130</v>
      </c>
      <c r="R88" s="99" t="s">
        <v>86</v>
      </c>
      <c r="S88" s="110"/>
    </row>
    <row r="89" spans="1:19" s="43" customFormat="1" ht="102" x14ac:dyDescent="0.2">
      <c r="A89" s="115" t="s">
        <v>18</v>
      </c>
      <c r="B89" s="291"/>
      <c r="C89" s="109" t="s">
        <v>32</v>
      </c>
      <c r="D89" s="124" t="s">
        <v>418</v>
      </c>
      <c r="E89" s="104"/>
      <c r="F89" s="28">
        <v>68</v>
      </c>
      <c r="G89" s="28">
        <v>21</v>
      </c>
      <c r="H89" s="28" t="s">
        <v>384</v>
      </c>
      <c r="I89" s="84"/>
      <c r="J89" s="84"/>
      <c r="K89" s="28"/>
      <c r="L89" s="28" t="str">
        <f t="shared" si="1"/>
        <v/>
      </c>
      <c r="M89" s="28"/>
      <c r="N89" s="28" t="str">
        <f t="shared" si="1"/>
        <v/>
      </c>
      <c r="O89" s="127" t="s">
        <v>76</v>
      </c>
      <c r="P89" s="121" t="s">
        <v>238</v>
      </c>
      <c r="Q89" s="127" t="s">
        <v>130</v>
      </c>
      <c r="R89" s="99" t="s">
        <v>86</v>
      </c>
      <c r="S89" s="110"/>
    </row>
    <row r="90" spans="1:19" s="43" customFormat="1" ht="102" x14ac:dyDescent="0.2">
      <c r="A90" s="115" t="s">
        <v>18</v>
      </c>
      <c r="B90" s="291"/>
      <c r="C90" s="109" t="s">
        <v>32</v>
      </c>
      <c r="D90" s="125" t="s">
        <v>419</v>
      </c>
      <c r="E90" s="104"/>
      <c r="F90" s="28">
        <v>69</v>
      </c>
      <c r="G90" s="28">
        <v>21</v>
      </c>
      <c r="H90" s="28" t="s">
        <v>383</v>
      </c>
      <c r="I90" s="84"/>
      <c r="J90" s="84"/>
      <c r="K90" s="28"/>
      <c r="L90" s="28" t="str">
        <f t="shared" si="1"/>
        <v/>
      </c>
      <c r="M90" s="28"/>
      <c r="N90" s="28" t="str">
        <f t="shared" si="1"/>
        <v/>
      </c>
      <c r="O90" s="127" t="s">
        <v>76</v>
      </c>
      <c r="P90" s="121" t="s">
        <v>238</v>
      </c>
      <c r="Q90" s="127" t="s">
        <v>130</v>
      </c>
      <c r="R90" s="99" t="s">
        <v>86</v>
      </c>
      <c r="S90" s="110"/>
    </row>
    <row r="91" spans="1:19" s="43" customFormat="1" ht="102" x14ac:dyDescent="0.2">
      <c r="A91" s="115" t="s">
        <v>18</v>
      </c>
      <c r="B91" s="291"/>
      <c r="C91" s="109" t="s">
        <v>32</v>
      </c>
      <c r="D91" s="124" t="s">
        <v>420</v>
      </c>
      <c r="E91" s="104"/>
      <c r="F91" s="28">
        <v>70</v>
      </c>
      <c r="G91" s="28">
        <v>21</v>
      </c>
      <c r="H91" s="28" t="s">
        <v>382</v>
      </c>
      <c r="I91" s="84"/>
      <c r="J91" s="84"/>
      <c r="K91" s="28"/>
      <c r="L91" s="28" t="str">
        <f t="shared" si="1"/>
        <v/>
      </c>
      <c r="M91" s="28"/>
      <c r="N91" s="28" t="str">
        <f t="shared" si="1"/>
        <v/>
      </c>
      <c r="O91" s="127" t="s">
        <v>76</v>
      </c>
      <c r="P91" s="121" t="s">
        <v>238</v>
      </c>
      <c r="Q91" s="127" t="s">
        <v>130</v>
      </c>
      <c r="R91" s="99" t="s">
        <v>86</v>
      </c>
      <c r="S91" s="110"/>
    </row>
    <row r="92" spans="1:19" s="43" customFormat="1" ht="76.5" x14ac:dyDescent="0.2">
      <c r="A92" s="116" t="s">
        <v>179</v>
      </c>
      <c r="B92" s="290"/>
      <c r="C92" s="109" t="s">
        <v>182</v>
      </c>
      <c r="D92" s="136" t="s">
        <v>232</v>
      </c>
      <c r="E92" s="105"/>
      <c r="F92" s="28">
        <v>71</v>
      </c>
      <c r="G92" s="28"/>
      <c r="H92" s="28"/>
      <c r="I92" s="28"/>
      <c r="J92" s="28"/>
      <c r="K92" s="28"/>
      <c r="L92" s="28" t="str">
        <f t="shared" si="1"/>
        <v/>
      </c>
      <c r="M92" s="28"/>
      <c r="N92" s="28" t="str">
        <f t="shared" si="1"/>
        <v/>
      </c>
      <c r="O92" s="127" t="s">
        <v>233</v>
      </c>
      <c r="P92" s="121" t="s">
        <v>234</v>
      </c>
      <c r="Q92" s="127" t="s">
        <v>235</v>
      </c>
      <c r="R92" s="99" t="s">
        <v>89</v>
      </c>
      <c r="S92" s="110"/>
    </row>
    <row r="93" spans="1:19" s="43" customFormat="1" ht="102" x14ac:dyDescent="0.2">
      <c r="A93" s="115" t="s">
        <v>18</v>
      </c>
      <c r="B93" s="291"/>
      <c r="C93" s="109" t="s">
        <v>32</v>
      </c>
      <c r="D93" s="126" t="s">
        <v>421</v>
      </c>
      <c r="E93" s="84"/>
      <c r="F93" s="28">
        <v>72</v>
      </c>
      <c r="G93" s="28">
        <v>21</v>
      </c>
      <c r="H93" s="28" t="s">
        <v>381</v>
      </c>
      <c r="I93" s="84"/>
      <c r="J93" s="84"/>
      <c r="K93" s="28"/>
      <c r="L93" s="28" t="str">
        <f t="shared" si="1"/>
        <v/>
      </c>
      <c r="M93" s="28"/>
      <c r="N93" s="28" t="str">
        <f t="shared" si="1"/>
        <v/>
      </c>
      <c r="O93" s="127" t="s">
        <v>76</v>
      </c>
      <c r="P93" s="121" t="s">
        <v>238</v>
      </c>
      <c r="Q93" s="127" t="s">
        <v>130</v>
      </c>
      <c r="R93" s="99" t="s">
        <v>86</v>
      </c>
      <c r="S93" s="110"/>
    </row>
    <row r="94" spans="1:19" s="43" customFormat="1" ht="51" x14ac:dyDescent="0.2">
      <c r="A94" s="115"/>
      <c r="B94" s="291"/>
      <c r="C94" s="109" t="s">
        <v>32</v>
      </c>
      <c r="D94" s="126" t="s">
        <v>448</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291"/>
      <c r="C95" s="109" t="s">
        <v>32</v>
      </c>
      <c r="D95" s="127" t="s">
        <v>422</v>
      </c>
      <c r="E95" s="84"/>
      <c r="F95" s="28">
        <v>74</v>
      </c>
      <c r="G95" s="28">
        <v>22</v>
      </c>
      <c r="H95" s="28" t="s">
        <v>392</v>
      </c>
      <c r="I95" s="84"/>
      <c r="J95" s="84"/>
      <c r="K95" s="28"/>
      <c r="L95" s="28" t="str">
        <f t="shared" si="1"/>
        <v/>
      </c>
      <c r="M95" s="28"/>
      <c r="N95" s="28" t="str">
        <f t="shared" si="1"/>
        <v/>
      </c>
      <c r="O95" s="127" t="s">
        <v>76</v>
      </c>
      <c r="P95" s="121" t="s">
        <v>238</v>
      </c>
      <c r="Q95" s="127" t="s">
        <v>130</v>
      </c>
      <c r="R95" s="99" t="s">
        <v>86</v>
      </c>
      <c r="S95" s="110"/>
    </row>
    <row r="96" spans="1:19" s="43" customFormat="1" ht="102" x14ac:dyDescent="0.2">
      <c r="A96" s="115" t="s">
        <v>18</v>
      </c>
      <c r="B96" s="146"/>
      <c r="C96" s="109" t="s">
        <v>32</v>
      </c>
      <c r="D96" s="127" t="s">
        <v>423</v>
      </c>
      <c r="E96" s="84"/>
      <c r="F96" s="28">
        <v>75</v>
      </c>
      <c r="G96" s="28">
        <v>22</v>
      </c>
      <c r="H96" s="28" t="s">
        <v>391</v>
      </c>
      <c r="I96" s="84"/>
      <c r="J96" s="84"/>
      <c r="K96" s="28"/>
      <c r="L96" s="28" t="str">
        <f t="shared" si="1"/>
        <v/>
      </c>
      <c r="M96" s="28"/>
      <c r="N96" s="28" t="str">
        <f t="shared" si="1"/>
        <v/>
      </c>
      <c r="O96" s="127" t="s">
        <v>76</v>
      </c>
      <c r="P96" s="121" t="s">
        <v>238</v>
      </c>
      <c r="Q96" s="127" t="s">
        <v>130</v>
      </c>
      <c r="R96" s="99" t="s">
        <v>86</v>
      </c>
      <c r="S96" s="110"/>
    </row>
    <row r="97" spans="1:19" s="43" customFormat="1" ht="191.25" x14ac:dyDescent="0.2">
      <c r="A97" s="115" t="s">
        <v>18</v>
      </c>
      <c r="B97" s="290" t="s">
        <v>459</v>
      </c>
      <c r="C97" s="109" t="s">
        <v>32</v>
      </c>
      <c r="D97" s="121" t="s">
        <v>449</v>
      </c>
      <c r="E97" s="84"/>
      <c r="F97" s="28">
        <v>76</v>
      </c>
      <c r="G97" s="28">
        <v>23</v>
      </c>
      <c r="H97" s="28"/>
      <c r="I97" s="84"/>
      <c r="J97" s="84"/>
      <c r="K97" s="28"/>
      <c r="L97" s="28" t="str">
        <f t="shared" si="1"/>
        <v/>
      </c>
      <c r="M97" s="28"/>
      <c r="N97" s="28" t="str">
        <f t="shared" si="1"/>
        <v/>
      </c>
      <c r="O97" s="127" t="s">
        <v>76</v>
      </c>
      <c r="P97" s="121" t="s">
        <v>238</v>
      </c>
      <c r="Q97" s="127" t="s">
        <v>130</v>
      </c>
      <c r="R97" s="99" t="s">
        <v>86</v>
      </c>
      <c r="S97" s="110"/>
    </row>
    <row r="98" spans="1:19" s="43" customFormat="1" ht="191.25" x14ac:dyDescent="0.2">
      <c r="A98" s="115" t="s">
        <v>18</v>
      </c>
      <c r="B98" s="291"/>
      <c r="C98" s="109" t="s">
        <v>32</v>
      </c>
      <c r="D98" s="127" t="s">
        <v>450</v>
      </c>
      <c r="E98" s="84"/>
      <c r="F98" s="28">
        <v>77</v>
      </c>
      <c r="G98" s="28">
        <v>24</v>
      </c>
      <c r="H98" s="28"/>
      <c r="I98" s="84"/>
      <c r="J98" s="84"/>
      <c r="K98" s="28"/>
      <c r="L98" s="28" t="str">
        <f t="shared" si="1"/>
        <v/>
      </c>
      <c r="M98" s="28"/>
      <c r="N98" s="28" t="str">
        <f t="shared" si="1"/>
        <v/>
      </c>
      <c r="O98" s="127" t="s">
        <v>76</v>
      </c>
      <c r="P98" s="121" t="s">
        <v>238</v>
      </c>
      <c r="Q98" s="127" t="s">
        <v>130</v>
      </c>
      <c r="R98" s="99" t="s">
        <v>86</v>
      </c>
      <c r="S98" s="110"/>
    </row>
    <row r="99" spans="1:19" s="43" customFormat="1" ht="124.5" customHeight="1" x14ac:dyDescent="0.2">
      <c r="A99" s="116" t="s">
        <v>179</v>
      </c>
      <c r="B99" s="291"/>
      <c r="C99" s="109" t="s">
        <v>194</v>
      </c>
      <c r="D99" s="121" t="s">
        <v>451</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291"/>
      <c r="C100" s="109" t="s">
        <v>203</v>
      </c>
      <c r="D100" s="127" t="s">
        <v>452</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290"/>
      <c r="C101" s="109" t="s">
        <v>203</v>
      </c>
      <c r="D101" s="121" t="s">
        <v>424</v>
      </c>
      <c r="E101" s="84"/>
      <c r="F101" s="28">
        <v>80</v>
      </c>
      <c r="G101" s="28">
        <v>26</v>
      </c>
      <c r="H101" s="28" t="s">
        <v>392</v>
      </c>
      <c r="I101" s="84"/>
      <c r="J101" s="84"/>
      <c r="K101" s="28"/>
      <c r="L101" s="28" t="str">
        <f t="shared" si="1"/>
        <v/>
      </c>
      <c r="M101" s="28"/>
      <c r="N101" s="28" t="str">
        <f t="shared" si="1"/>
        <v/>
      </c>
      <c r="O101" s="127" t="s">
        <v>204</v>
      </c>
      <c r="P101" s="121" t="s">
        <v>205</v>
      </c>
      <c r="Q101" s="127" t="s">
        <v>241</v>
      </c>
      <c r="R101" s="99" t="s">
        <v>87</v>
      </c>
      <c r="S101" s="110"/>
    </row>
    <row r="102" spans="1:19" s="43" customFormat="1" ht="89.25" x14ac:dyDescent="0.2">
      <c r="A102" s="116" t="s">
        <v>179</v>
      </c>
      <c r="B102" s="291"/>
      <c r="C102" s="109" t="s">
        <v>203</v>
      </c>
      <c r="D102" s="127" t="s">
        <v>425</v>
      </c>
      <c r="E102" s="84"/>
      <c r="F102" s="28">
        <v>81</v>
      </c>
      <c r="G102" s="28">
        <v>26</v>
      </c>
      <c r="H102" s="28" t="s">
        <v>391</v>
      </c>
      <c r="I102" s="84"/>
      <c r="J102" s="84"/>
      <c r="K102" s="28"/>
      <c r="L102" s="28" t="str">
        <f t="shared" si="1"/>
        <v/>
      </c>
      <c r="M102" s="28"/>
      <c r="N102" s="28" t="str">
        <f t="shared" si="1"/>
        <v/>
      </c>
      <c r="O102" s="127" t="s">
        <v>204</v>
      </c>
      <c r="P102" s="121" t="s">
        <v>205</v>
      </c>
      <c r="Q102" s="127" t="s">
        <v>241</v>
      </c>
      <c r="R102" s="99" t="s">
        <v>87</v>
      </c>
      <c r="S102" s="110"/>
    </row>
    <row r="103" spans="1:19" s="43" customFormat="1" ht="89.25" x14ac:dyDescent="0.2">
      <c r="A103" s="116" t="s">
        <v>179</v>
      </c>
      <c r="B103" s="291"/>
      <c r="C103" s="109" t="s">
        <v>203</v>
      </c>
      <c r="D103" s="127" t="s">
        <v>426</v>
      </c>
      <c r="E103" s="84"/>
      <c r="F103" s="28">
        <v>82</v>
      </c>
      <c r="G103" s="28">
        <v>26</v>
      </c>
      <c r="H103" s="28" t="s">
        <v>390</v>
      </c>
      <c r="I103" s="84"/>
      <c r="J103" s="84"/>
      <c r="K103" s="28"/>
      <c r="L103" s="28" t="str">
        <f t="shared" si="1"/>
        <v/>
      </c>
      <c r="M103" s="28"/>
      <c r="N103" s="28" t="str">
        <f t="shared" si="1"/>
        <v/>
      </c>
      <c r="O103" s="127" t="s">
        <v>204</v>
      </c>
      <c r="P103" s="121" t="s">
        <v>205</v>
      </c>
      <c r="Q103" s="127" t="s">
        <v>241</v>
      </c>
      <c r="R103" s="99" t="s">
        <v>87</v>
      </c>
      <c r="S103" s="110"/>
    </row>
    <row r="104" spans="1:19" s="43" customFormat="1" ht="89.25" x14ac:dyDescent="0.2">
      <c r="A104" s="116" t="s">
        <v>179</v>
      </c>
      <c r="B104" s="291"/>
      <c r="C104" s="109" t="s">
        <v>203</v>
      </c>
      <c r="D104" s="121" t="s">
        <v>427</v>
      </c>
      <c r="E104" s="84"/>
      <c r="F104" s="28">
        <v>83</v>
      </c>
      <c r="G104" s="28">
        <v>26</v>
      </c>
      <c r="H104" s="28" t="s">
        <v>389</v>
      </c>
      <c r="I104" s="84"/>
      <c r="J104" s="84"/>
      <c r="K104" s="28"/>
      <c r="L104" s="28" t="str">
        <f t="shared" si="1"/>
        <v/>
      </c>
      <c r="M104" s="28"/>
      <c r="N104" s="28" t="str">
        <f t="shared" si="1"/>
        <v/>
      </c>
      <c r="O104" s="127" t="s">
        <v>204</v>
      </c>
      <c r="P104" s="121" t="s">
        <v>205</v>
      </c>
      <c r="Q104" s="127" t="s">
        <v>241</v>
      </c>
      <c r="R104" s="99" t="s">
        <v>87</v>
      </c>
      <c r="S104" s="110"/>
    </row>
    <row r="105" spans="1:19" s="43" customFormat="1" ht="102" customHeight="1" x14ac:dyDescent="0.2">
      <c r="A105" s="116" t="s">
        <v>179</v>
      </c>
      <c r="B105" s="290" t="s">
        <v>431</v>
      </c>
      <c r="C105" s="109" t="s">
        <v>203</v>
      </c>
      <c r="D105" s="127" t="s">
        <v>428</v>
      </c>
      <c r="E105" s="84"/>
      <c r="F105" s="28">
        <v>84</v>
      </c>
      <c r="G105" s="28">
        <v>26</v>
      </c>
      <c r="H105" s="28" t="s">
        <v>388</v>
      </c>
      <c r="I105" s="84"/>
      <c r="J105" s="84"/>
      <c r="K105" s="28"/>
      <c r="L105" s="28" t="str">
        <f t="shared" si="1"/>
        <v/>
      </c>
      <c r="M105" s="28"/>
      <c r="N105" s="28" t="str">
        <f t="shared" si="1"/>
        <v/>
      </c>
      <c r="O105" s="127" t="s">
        <v>204</v>
      </c>
      <c r="P105" s="121" t="s">
        <v>205</v>
      </c>
      <c r="Q105" s="127" t="s">
        <v>241</v>
      </c>
      <c r="R105" s="99" t="s">
        <v>87</v>
      </c>
      <c r="S105" s="110"/>
    </row>
    <row r="106" spans="1:19" s="43" customFormat="1" ht="127.5" x14ac:dyDescent="0.2">
      <c r="A106" s="116" t="s">
        <v>179</v>
      </c>
      <c r="B106" s="291"/>
      <c r="C106" s="109" t="s">
        <v>203</v>
      </c>
      <c r="D106" s="127" t="s">
        <v>429</v>
      </c>
      <c r="E106" s="84"/>
      <c r="F106" s="28">
        <v>85</v>
      </c>
      <c r="G106" s="28">
        <v>26</v>
      </c>
      <c r="H106" s="28" t="s">
        <v>387</v>
      </c>
      <c r="I106" s="84"/>
      <c r="J106" s="84"/>
      <c r="K106" s="28"/>
      <c r="L106" s="28" t="str">
        <f t="shared" si="1"/>
        <v/>
      </c>
      <c r="M106" s="28"/>
      <c r="N106" s="28" t="str">
        <f t="shared" si="1"/>
        <v/>
      </c>
      <c r="O106" s="127" t="s">
        <v>204</v>
      </c>
      <c r="P106" s="121" t="s">
        <v>205</v>
      </c>
      <c r="Q106" s="127" t="s">
        <v>241</v>
      </c>
      <c r="R106" s="99" t="s">
        <v>87</v>
      </c>
      <c r="S106" s="110"/>
    </row>
    <row r="107" spans="1:19" s="43" customFormat="1" ht="114.75" x14ac:dyDescent="0.2">
      <c r="A107" s="116" t="s">
        <v>179</v>
      </c>
      <c r="B107" s="291"/>
      <c r="C107" s="109" t="s">
        <v>203</v>
      </c>
      <c r="D107" s="127" t="s">
        <v>430</v>
      </c>
      <c r="E107" s="84"/>
      <c r="F107" s="28">
        <v>86</v>
      </c>
      <c r="G107" s="28">
        <v>26</v>
      </c>
      <c r="H107" s="28" t="s">
        <v>386</v>
      </c>
      <c r="I107" s="84"/>
      <c r="J107" s="84"/>
      <c r="K107" s="28"/>
      <c r="L107" s="28" t="str">
        <f t="shared" si="1"/>
        <v/>
      </c>
      <c r="M107" s="28"/>
      <c r="N107" s="28" t="str">
        <f t="shared" si="1"/>
        <v/>
      </c>
      <c r="O107" s="127" t="s">
        <v>204</v>
      </c>
      <c r="P107" s="121" t="s">
        <v>205</v>
      </c>
      <c r="Q107" s="127" t="s">
        <v>241</v>
      </c>
      <c r="R107" s="99" t="s">
        <v>87</v>
      </c>
      <c r="S107" s="110"/>
    </row>
    <row r="108" spans="1:19" s="43" customFormat="1" ht="127.5" x14ac:dyDescent="0.2">
      <c r="A108" s="116" t="s">
        <v>179</v>
      </c>
      <c r="B108" s="291"/>
      <c r="C108" s="109" t="s">
        <v>181</v>
      </c>
      <c r="D108" s="121" t="s">
        <v>453</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275</v>
      </c>
      <c r="D109" s="165" t="s">
        <v>454</v>
      </c>
      <c r="E109" s="92"/>
      <c r="F109" s="28">
        <v>88</v>
      </c>
      <c r="G109" s="93">
        <v>28</v>
      </c>
      <c r="H109" s="93"/>
      <c r="I109" s="93"/>
      <c r="J109" s="93"/>
      <c r="K109" s="93"/>
      <c r="L109" s="28" t="str">
        <f t="shared" si="1"/>
        <v/>
      </c>
      <c r="M109" s="93"/>
      <c r="N109" s="28" t="str">
        <f t="shared" si="1"/>
        <v/>
      </c>
      <c r="O109" s="128" t="s">
        <v>280</v>
      </c>
      <c r="P109" s="121" t="s">
        <v>281</v>
      </c>
      <c r="Q109" s="128" t="s">
        <v>282</v>
      </c>
      <c r="R109" s="100" t="s">
        <v>86</v>
      </c>
      <c r="S109" s="112"/>
    </row>
    <row r="110" spans="1:19" s="74" customFormat="1" x14ac:dyDescent="0.2">
      <c r="A110" s="109"/>
      <c r="B110" s="109"/>
      <c r="C110" s="109"/>
      <c r="D110" s="155" t="s">
        <v>480</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481</v>
      </c>
      <c r="E112" s="161"/>
      <c r="F112" s="162" t="s">
        <v>486</v>
      </c>
      <c r="G112" s="24"/>
      <c r="H112" s="24"/>
      <c r="I112" s="24"/>
      <c r="J112" s="24"/>
      <c r="K112" s="162" t="s">
        <v>487</v>
      </c>
      <c r="L112" s="162" t="s">
        <v>488</v>
      </c>
      <c r="M112" s="162" t="s">
        <v>487</v>
      </c>
      <c r="N112" s="162" t="s">
        <v>488</v>
      </c>
    </row>
    <row r="113" spans="1:21" x14ac:dyDescent="0.2">
      <c r="D113" s="159" t="s">
        <v>482</v>
      </c>
      <c r="E113" s="96"/>
      <c r="F113" s="24">
        <f>F21</f>
        <v>3</v>
      </c>
      <c r="G113" s="24"/>
      <c r="H113" s="24"/>
      <c r="I113" s="96"/>
      <c r="J113" s="96"/>
      <c r="K113" s="160" t="str">
        <f>K21</f>
        <v>PASS</v>
      </c>
      <c r="L113" s="160">
        <f>L21</f>
        <v>6</v>
      </c>
      <c r="M113" s="160" t="str">
        <f>M21</f>
        <v>FAIL</v>
      </c>
      <c r="N113" s="160">
        <f>N21</f>
        <v>5</v>
      </c>
    </row>
    <row r="114" spans="1:21" x14ac:dyDescent="0.2">
      <c r="D114" s="159" t="s">
        <v>483</v>
      </c>
      <c r="E114" s="96"/>
      <c r="F114" s="24">
        <f>F45</f>
        <v>22</v>
      </c>
      <c r="G114" s="24"/>
      <c r="H114" s="24"/>
      <c r="I114" s="96"/>
      <c r="J114" s="96"/>
      <c r="K114" s="160" t="str">
        <f>K45</f>
        <v>FAIL</v>
      </c>
      <c r="L114" s="160">
        <f>L45</f>
        <v>2</v>
      </c>
      <c r="M114" s="160" t="str">
        <f>M45</f>
        <v>FAIL</v>
      </c>
      <c r="N114" s="160">
        <f>N45</f>
        <v>4</v>
      </c>
    </row>
    <row r="115" spans="1:21" x14ac:dyDescent="0.2">
      <c r="D115" s="159" t="s">
        <v>484</v>
      </c>
      <c r="E115" s="96"/>
      <c r="F115" s="24">
        <f>F79</f>
        <v>33</v>
      </c>
      <c r="G115" s="24"/>
      <c r="H115" s="24"/>
      <c r="I115" s="96"/>
      <c r="J115" s="96"/>
      <c r="K115" s="160" t="str">
        <f>K79</f>
        <v>FAIL</v>
      </c>
      <c r="L115" s="160">
        <f>L79</f>
        <v>0</v>
      </c>
      <c r="M115" s="160" t="str">
        <f>M79</f>
        <v>FAIL</v>
      </c>
      <c r="N115" s="160">
        <f>N79</f>
        <v>0</v>
      </c>
    </row>
    <row r="116" spans="1:21" x14ac:dyDescent="0.2">
      <c r="D116" s="159" t="s">
        <v>485</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489</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xr:uid="{00000000-0009-0000-0000-000005000000}"/>
  <mergeCells count="24">
    <mergeCell ref="B46:B48"/>
    <mergeCell ref="A2:B2"/>
    <mergeCell ref="A3:B3"/>
    <mergeCell ref="K4:S4"/>
    <mergeCell ref="A5:D5"/>
    <mergeCell ref="B18:B21"/>
    <mergeCell ref="B22:D22"/>
    <mergeCell ref="B23:B28"/>
    <mergeCell ref="B29:B34"/>
    <mergeCell ref="B35:B38"/>
    <mergeCell ref="B39:B41"/>
    <mergeCell ref="B42:B45"/>
    <mergeCell ref="B105:B108"/>
    <mergeCell ref="B49:B54"/>
    <mergeCell ref="B55:B57"/>
    <mergeCell ref="B58:B62"/>
    <mergeCell ref="B68:B73"/>
    <mergeCell ref="B75:B78"/>
    <mergeCell ref="B80:B83"/>
    <mergeCell ref="B84:B87"/>
    <mergeCell ref="B88:B91"/>
    <mergeCell ref="B92:B95"/>
    <mergeCell ref="B97:B100"/>
    <mergeCell ref="B101:B104"/>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xr:uid="{00000000-0002-0000-0500-000000000000}">
      <formula1>JEA_Rating</formula1>
    </dataValidation>
    <dataValidation type="list" allowBlank="1" showInputMessage="1" showErrorMessage="1" sqref="E14 E101 E90:E96 E51:E70 E24 E104 E42:E43 E47:E48 E74:E75 E18 E77:E78 E80" xr:uid="{00000000-0002-0000-0500-000001000000}">
      <formula1>$E$119:$E$121</formula1>
    </dataValidation>
    <dataValidation type="list" allowBlank="1" showInputMessage="1" showErrorMessage="1" sqref="E111" xr:uid="{00000000-0002-0000-0500-000002000000}">
      <formula1>$E$117:$E$120</formula1>
    </dataValidation>
    <dataValidation type="list" allowBlank="1" showInputMessage="1" showErrorMessage="1" sqref="I24 I42:I43 I101 I47:I70 I7:I18 I90:I96 I74:I78 I80" xr:uid="{00000000-0002-0000-0500-000003000000}">
      <formula1>$F$119:$F$121</formula1>
    </dataValidation>
    <dataValidation type="list" allowBlank="1" showInputMessage="1" showErrorMessage="1" sqref="E15:E17 J7:N17 E7:E13" xr:uid="{00000000-0002-0000-0500-000004000000}">
      <formula1>$E$119:$E$122</formula1>
    </dataValidation>
  </dataValidations>
  <printOptions gridLines="1"/>
  <pageMargins left="0.4" right="0.32" top="0.44" bottom="0.44" header="0.31" footer="0.25"/>
  <pageSetup paperSize="3" scale="70"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F5"/>
  <sheetViews>
    <sheetView workbookViewId="0">
      <selection activeCell="E2" sqref="E2:E4"/>
    </sheetView>
  </sheetViews>
  <sheetFormatPr defaultRowHeight="12.75" x14ac:dyDescent="0.2"/>
  <cols>
    <col min="1" max="1" width="14.140625" bestFit="1" customWidth="1"/>
    <col min="2" max="2" width="11" customWidth="1"/>
    <col min="3" max="3" width="16.7109375" bestFit="1" customWidth="1"/>
    <col min="4" max="4" width="13.5703125" bestFit="1" customWidth="1"/>
  </cols>
  <sheetData>
    <row r="1" spans="1:6" x14ac:dyDescent="0.2">
      <c r="A1" s="119" t="s">
        <v>529</v>
      </c>
      <c r="B1" s="119" t="s">
        <v>528</v>
      </c>
      <c r="C1" s="119" t="s">
        <v>531</v>
      </c>
      <c r="D1" s="119" t="s">
        <v>530</v>
      </c>
      <c r="E1" s="119" t="s">
        <v>572</v>
      </c>
      <c r="F1" s="119" t="s">
        <v>573</v>
      </c>
    </row>
    <row r="2" spans="1:6" x14ac:dyDescent="0.2">
      <c r="A2" s="118" t="s">
        <v>464</v>
      </c>
      <c r="B2" s="118" t="s">
        <v>464</v>
      </c>
      <c r="C2" t="s">
        <v>464</v>
      </c>
      <c r="D2" t="s">
        <v>464</v>
      </c>
      <c r="E2" s="118" t="s">
        <v>579</v>
      </c>
      <c r="F2" s="118" t="s">
        <v>579</v>
      </c>
    </row>
    <row r="3" spans="1:6" x14ac:dyDescent="0.2">
      <c r="A3" s="118" t="s">
        <v>465</v>
      </c>
      <c r="B3" s="118" t="s">
        <v>465</v>
      </c>
      <c r="C3" t="s">
        <v>466</v>
      </c>
      <c r="D3" t="s">
        <v>466</v>
      </c>
      <c r="E3" s="118" t="s">
        <v>580</v>
      </c>
      <c r="F3" s="118" t="s">
        <v>580</v>
      </c>
    </row>
    <row r="4" spans="1:6" x14ac:dyDescent="0.2">
      <c r="A4" s="118" t="s">
        <v>466</v>
      </c>
      <c r="B4" s="118" t="s">
        <v>466</v>
      </c>
      <c r="C4" s="200"/>
      <c r="D4" s="200" t="s">
        <v>509</v>
      </c>
      <c r="E4" s="118" t="s">
        <v>581</v>
      </c>
      <c r="F4" s="118" t="s">
        <v>581</v>
      </c>
    </row>
    <row r="5" spans="1:6" x14ac:dyDescent="0.2">
      <c r="A5" s="118"/>
      <c r="B5" s="118" t="s">
        <v>509</v>
      </c>
      <c r="E5" s="118"/>
      <c r="F5" s="118" t="s">
        <v>509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D606DB8CEF644C9953D46F0CBA0FAF" ma:contentTypeVersion="5" ma:contentTypeDescription="Create a new document." ma:contentTypeScope="" ma:versionID="8cd3cea27d5c2f89882078c23a302878">
  <xsd:schema xmlns:xsd="http://www.w3.org/2001/XMLSchema" xmlns:xs="http://www.w3.org/2001/XMLSchema" xmlns:p="http://schemas.microsoft.com/office/2006/metadata/properties" xmlns:ns2="059dc1b5-7d37-4c8a-97b9-0fc0b6b389bb" targetNamespace="http://schemas.microsoft.com/office/2006/metadata/properties" ma:root="true" ma:fieldsID="0a5711a47c651f4f2f80190ff12f59b6" ns2:_="">
    <xsd:import namespace="059dc1b5-7d37-4c8a-97b9-0fc0b6b389b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9dc1b5-7d37-4c8a-97b9-0fc0b6b389b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59dc1b5-7d37-4c8a-97b9-0fc0b6b389bb">PAZARCWC4P62-719901848-185</_dlc_DocId>
    <_dlc_DocIdUrl xmlns="059dc1b5-7d37-4c8a-97b9-0fc0b6b389bb">
      <Url>http://ts/is/_layouts/15/DocIdRedir.aspx?ID=PAZARCWC4P62-719901848-185</Url>
      <Description>PAZARCWC4P62-719901848-185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BDB650A-80B7-4715-A31F-0F7BD684C0A1}">
  <ds:schemaRefs>
    <ds:schemaRef ds:uri="http://schemas.microsoft.com/sharepoint/v3/contenttype/forms"/>
  </ds:schemaRefs>
</ds:datastoreItem>
</file>

<file path=customXml/itemProps2.xml><?xml version="1.0" encoding="utf-8"?>
<ds:datastoreItem xmlns:ds="http://schemas.openxmlformats.org/officeDocument/2006/customXml" ds:itemID="{FE2D2166-0C29-4D56-B5BF-F87D50F4F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9dc1b5-7d37-4c8a-97b9-0fc0b6b389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EAF5B3-A236-4CBB-8349-A8C95D455B4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059dc1b5-7d37-4c8a-97b9-0fc0b6b389bb"/>
    <ds:schemaRef ds:uri="http://www.w3.org/XML/1998/namespace"/>
  </ds:schemaRefs>
</ds:datastoreItem>
</file>

<file path=customXml/itemProps4.xml><?xml version="1.0" encoding="utf-8"?>
<ds:datastoreItem xmlns:ds="http://schemas.openxmlformats.org/officeDocument/2006/customXml" ds:itemID="{4C421D21-4E17-42C9-AD7B-8F6F8AFCEDF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GARTNER LEADER'S TOOLKIT</vt:lpstr>
      <vt:lpstr>SaaS T&amp;C Evaluation Toolkit</vt:lpstr>
      <vt:lpstr>Instructions</vt:lpstr>
      <vt:lpstr>Evaluation</vt:lpstr>
      <vt:lpstr>JEA Risk Assessment</vt:lpstr>
      <vt:lpstr>Contractual</vt:lpstr>
      <vt:lpstr>Dropdowns</vt:lpstr>
      <vt:lpstr>JEA_Rating</vt:lpstr>
      <vt:lpstr>JEA_Section_Info</vt:lpstr>
      <vt:lpstr>JEA_Section_Info1</vt:lpstr>
      <vt:lpstr>JEA_Section1</vt:lpstr>
      <vt:lpstr>Contractual!Print_Area</vt:lpstr>
      <vt:lpstr>Instructions!Print_Area</vt:lpstr>
      <vt:lpstr>'SaaS T&amp;C Evaluation Toolkit'!Print_Area</vt:lpstr>
      <vt:lpstr>Contractual!Print_Titles</vt:lpstr>
      <vt:lpstr>Vendor_Rating</vt:lpstr>
      <vt:lpstr>Vendor_Section_Info</vt:lpstr>
      <vt:lpstr>Vendor_Section_Info1</vt:lpstr>
      <vt:lpstr>Vendor_Section1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 User</dc:creator>
  <dc:description>Test comment. Joe</dc:description>
  <cp:lastModifiedBy>Camacho-Matias, Cecilio</cp:lastModifiedBy>
  <cp:lastPrinted>2019-04-09T12:49:31Z</cp:lastPrinted>
  <dcterms:created xsi:type="dcterms:W3CDTF">2013-08-27T14:33:07Z</dcterms:created>
  <dcterms:modified xsi:type="dcterms:W3CDTF">2020-11-30T20:35:26Z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0x010100CCD606DB8CEF644C9953D46F0CBA0FAF</vt:lpwstr>
  </property>
  <property fmtid="{D5CDD505-2E9C-101B-9397-08002B2CF9AE}" pid="3" name="Order">
    <vt:r8>106300</vt:r8>
  </property>
  <property fmtid="{D5CDD505-2E9C-101B-9397-08002B2CF9AE}" pid="4" name="_dlc_DocIdItemGuid">
    <vt:lpwstr>2181d1bb-0987-45fe-b5ff-8d9a9f1281e3</vt:lpwstr>
  </property>
  <property fmtid="{D5CDD505-2E9C-101B-9397-08002B2CF9AE}" pid="5" name="_dlc_DocId">
    <vt:lpwstr>PAZARCWC4P62-464880803-6260</vt:lpwstr>
  </property>
  <property fmtid="{D5CDD505-2E9C-101B-9397-08002B2CF9AE}" pid="6" name="_dlc_DocIdUrl">
    <vt:lpwstr>http://ts/ea/gov/_layouts/15/DocIdRedir.aspx?ID=PAZARCWC4P62-464880803-6260, PAZARCWC4P62-464880803-6260</vt:lpwstr>
  </property>
</Properties>
</file>