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5\"/>
    </mc:Choice>
  </mc:AlternateContent>
  <xr:revisionPtr revIDLastSave="0" documentId="8_{B48E9853-7962-486C-B138-35E1D7203C15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JEA INPUT SHEET 1" sheetId="4" r:id="rId1"/>
    <sheet name="JEA INPUT SHEET 2" sheetId="9" r:id="rId2"/>
    <sheet name="JEA INPUT SHEET 3" sheetId="8" r:id="rId3"/>
    <sheet name="JEA INPUT SHEET 4" sheetId="11" r:id="rId4"/>
    <sheet name="OPTION A" sheetId="12" r:id="rId5"/>
  </sheets>
  <definedNames>
    <definedName name="_xlnm.Print_Area" localSheetId="0">'JEA INPUT SHEET 1'!$A$1:$G$24</definedName>
    <definedName name="_xlnm.Print_Area" localSheetId="1">'JEA INPUT SHEET 2'!$A$1:$G$33</definedName>
    <definedName name="_xlnm.Print_Area" localSheetId="2">'JEA INPUT SHEET 3'!$A$1:$G$31</definedName>
    <definedName name="_xlnm.Print_Area" localSheetId="3">'JEA INPUT SHEET 4'!$A$1:$G$36</definedName>
    <definedName name="_xlnm.Print_Area" localSheetId="4">'OPTION A'!$A$1:$I$44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H6" i="12"/>
  <c r="H5" i="12"/>
  <c r="H4" i="12"/>
  <c r="I35" i="12" l="1"/>
  <c r="I36" i="12"/>
  <c r="I34" i="12"/>
  <c r="H38" i="12" s="1"/>
  <c r="I30" i="12"/>
  <c r="I18" i="12"/>
  <c r="I19" i="12"/>
  <c r="I20" i="12"/>
  <c r="I21" i="12"/>
  <c r="I22" i="12"/>
  <c r="I23" i="12"/>
  <c r="I24" i="12"/>
  <c r="I25" i="12"/>
  <c r="I26" i="12"/>
  <c r="I27" i="12"/>
  <c r="I28" i="12"/>
  <c r="I17" i="12"/>
  <c r="I10" i="12"/>
  <c r="I11" i="12"/>
  <c r="I12" i="12"/>
  <c r="I13" i="12"/>
  <c r="I14" i="12"/>
  <c r="I9" i="12"/>
  <c r="F5" i="11" l="1"/>
  <c r="I31" i="12"/>
  <c r="I32" i="12"/>
  <c r="I6" i="12"/>
  <c r="I5" i="12"/>
  <c r="I4" i="12"/>
  <c r="G20" i="4" l="1"/>
  <c r="F23" i="9" l="1"/>
  <c r="G24" i="4" l="1"/>
  <c r="G11" i="4"/>
  <c r="D11" i="4"/>
  <c r="F11" i="11" l="1"/>
  <c r="F10" i="11"/>
  <c r="F9" i="11"/>
  <c r="F7" i="11"/>
  <c r="F6" i="11"/>
  <c r="F28" i="8"/>
  <c r="F27" i="8"/>
  <c r="F26" i="8"/>
  <c r="F29" i="8" l="1"/>
  <c r="F12" i="11"/>
  <c r="E4" i="9"/>
  <c r="E5" i="9"/>
  <c r="F29" i="9"/>
  <c r="F28" i="9"/>
  <c r="F27" i="9"/>
  <c r="F26" i="9"/>
  <c r="F25" i="9"/>
  <c r="F24" i="9"/>
  <c r="E6" i="9" l="1"/>
  <c r="F30" i="9"/>
  <c r="F5" i="8" l="1"/>
  <c r="F36" i="11" l="1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23" i="8" l="1"/>
  <c r="F31" i="8" s="1"/>
  <c r="E17" i="9" l="1"/>
  <c r="E18" i="9" s="1"/>
  <c r="E11" i="9"/>
  <c r="E12" i="9" s="1"/>
  <c r="D8" i="4"/>
  <c r="D6" i="4"/>
  <c r="G8" i="4"/>
  <c r="G6" i="4"/>
  <c r="F33" i="9" l="1"/>
  <c r="G7" i="4" l="1"/>
  <c r="G9" i="4"/>
  <c r="G10" i="4"/>
  <c r="G5" i="4"/>
  <c r="D7" i="4"/>
  <c r="D9" i="4"/>
  <c r="D10" i="4"/>
  <c r="D5" i="4"/>
  <c r="G12" i="4" l="1"/>
  <c r="D12" i="4"/>
  <c r="G14" i="4" l="1"/>
  <c r="G22" i="4" s="1"/>
</calcChain>
</file>

<file path=xl/sharedStrings.xml><?xml version="1.0" encoding="utf-8"?>
<sst xmlns="http://schemas.openxmlformats.org/spreadsheetml/2006/main" count="273" uniqueCount="180">
  <si>
    <r>
      <t xml:space="preserve">Hourly Labor Rates and Per Diem Costs  (3-Year Estimate) - </t>
    </r>
    <r>
      <rPr>
        <b/>
        <sz val="16"/>
        <color theme="1"/>
        <rFont val="Calibri"/>
        <family val="2"/>
        <scheme val="minor"/>
      </rPr>
      <t>Fill in the Yellow Cells Only</t>
    </r>
  </si>
  <si>
    <t>Labor</t>
  </si>
  <si>
    <t>LABOR CLASSIFICATION</t>
  </si>
  <si>
    <t>ESTIMATED
ST HRS</t>
  </si>
  <si>
    <t>ST RATE
($/HR)</t>
  </si>
  <si>
    <t>ESTIMATED
 ST LABOR COST</t>
  </si>
  <si>
    <t>ESTIMATED
OT HRS</t>
  </si>
  <si>
    <r>
      <t>OT RATE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
Up to 1.5 X Str. Time</t>
    </r>
  </si>
  <si>
    <t>ESTIMATED
OT LABOR COST</t>
  </si>
  <si>
    <t>PROJECT MANAGER</t>
  </si>
  <si>
    <t>SUPERINTENDENT</t>
  </si>
  <si>
    <t>SAFETY ENGINEER</t>
  </si>
  <si>
    <t>CREW LEADER</t>
  </si>
  <si>
    <t>EQUIPMENT OPERATOR</t>
  </si>
  <si>
    <t>TECHNICIAN</t>
  </si>
  <si>
    <t>LABORER / HELPER</t>
  </si>
  <si>
    <t>Subtotal - Straight Time Labor Cost</t>
  </si>
  <si>
    <t>Subtotal - OT Labor Cost</t>
  </si>
  <si>
    <t>A1</t>
  </si>
  <si>
    <t>A2</t>
  </si>
  <si>
    <t>TOTAL COST INPUT SHEET 1 = A1 + A2</t>
  </si>
  <si>
    <t>Notes</t>
  </si>
  <si>
    <t>1.   Double Time (2X) Labor rates are not permitted.  JEA will only pay up to 1.5 X the straight time rate for Overtime hours.</t>
  </si>
  <si>
    <r>
      <t xml:space="preserve">2.  All Travel shall comply with JEA's Travel Policy.  Current IRS.gov mileage rates will apply.  Current daily </t>
    </r>
    <r>
      <rPr>
        <b/>
        <sz val="11"/>
        <color theme="1"/>
        <rFont val="Calibri"/>
        <family val="2"/>
        <scheme val="minor"/>
      </rPr>
      <t>maximum</t>
    </r>
    <r>
      <rPr>
        <sz val="11"/>
        <color theme="1"/>
        <rFont val="Calibri"/>
        <family val="2"/>
        <scheme val="minor"/>
      </rPr>
      <t xml:space="preserve"> Per Diem rate (meals &amp; lodging) per JEA Travel Policy is 150.00.</t>
    </r>
  </si>
  <si>
    <t>3.  JEA will only pay per diem for Contractors that reside greater than 75 miles one way from the electric plant where the work is being performed - See Technical Specification 13.8.</t>
  </si>
  <si>
    <t>Per Diem Rate</t>
  </si>
  <si>
    <t>Per Diem Subtotal</t>
  </si>
  <si>
    <r>
      <t xml:space="preserve">Per Diem Rate - Respondent Shall Provide Per Diem Rate 
</t>
    </r>
    <r>
      <rPr>
        <b/>
        <sz val="16"/>
        <color theme="1"/>
        <rFont val="Calibri"/>
        <family val="2"/>
        <scheme val="minor"/>
      </rPr>
      <t>(JEA will only pay up to $150.00 / day) (NOT subject to price adjustment) Rate X 500 = subtotal perdiem</t>
    </r>
  </si>
  <si>
    <t>Total Three Year Bid Price  =  Input Sheet 1  +  Input Sheet 2  +  Input Sheet 3  +  Input Sheet 4</t>
  </si>
  <si>
    <t xml:space="preserve">Total Three Year Bid Price  -  OPTION A </t>
  </si>
  <si>
    <t>MATERIALS &amp; CONSUMABLES MARKUP - 3 Year Estimate</t>
  </si>
  <si>
    <t>DESCRIPTION</t>
  </si>
  <si>
    <t>ESTIMATED COST</t>
  </si>
  <si>
    <t>PERCENT</t>
  </si>
  <si>
    <t>TOTAL COST</t>
  </si>
  <si>
    <t>Materials Markup - not to exceed 10%</t>
  </si>
  <si>
    <t>Consumables Markup - not to exceed 10%</t>
  </si>
  <si>
    <t>TOTAL COST - MATERIALS &amp; CONSUMABLES + MARKUP</t>
  </si>
  <si>
    <t>B1</t>
  </si>
  <si>
    <t>EQUIPMENT RENTAL MARKUP - 3 Year Estimate</t>
  </si>
  <si>
    <r>
      <t xml:space="preserve">Equipment Rental Markup - </t>
    </r>
    <r>
      <rPr>
        <sz val="11"/>
        <color theme="1"/>
        <rFont val="Calibri"/>
        <family val="2"/>
        <scheme val="minor"/>
      </rPr>
      <t>not to exceed 10%
(includes applicable Fuel costs)</t>
    </r>
  </si>
  <si>
    <t>TOTAL COST - EQUIPMENT RENTAL + MARKUP</t>
  </si>
  <si>
    <t>B2</t>
  </si>
  <si>
    <t>SUBCONTRACT MARKUP - 3 Year Estimate</t>
  </si>
  <si>
    <t>Subcontract Markup  - not to exceed 10%</t>
  </si>
  <si>
    <t>TOTAL COST - SUBCONTRACT + MARKUP</t>
  </si>
  <si>
    <t>B3</t>
  </si>
  <si>
    <t>EQUIPMENT OPERATING COSTS - 3 Year Estimate</t>
  </si>
  <si>
    <t>SUPPORT EQUIPMENT</t>
  </si>
  <si>
    <t>ESTIMATED
UNITS</t>
  </si>
  <si>
    <t>UNIT</t>
  </si>
  <si>
    <t>FUEL USE
(GAL/HOUR)</t>
  </si>
  <si>
    <t>COST / UNIT</t>
  </si>
  <si>
    <t>TOTAL COST (ESTIMATED UNITS x COST / UNIT)</t>
  </si>
  <si>
    <t>Shutdown / Support Trailer</t>
  </si>
  <si>
    <t>PER SHIFT</t>
  </si>
  <si>
    <t>Support Vehicle (Fuel &amp; Equipment)</t>
  </si>
  <si>
    <t>PER HOUR</t>
  </si>
  <si>
    <t>Roll Off Transport Truck</t>
  </si>
  <si>
    <t>Support Vehicle - Round Trip Mileage, including O&amp;M costs per 12.7.1</t>
  </si>
  <si>
    <t>PER MILE</t>
  </si>
  <si>
    <t>Frontline Truck (Hydroblast &amp; Vacuum) - Roundtrip Mileage, including O&amp;M costs per 12.7.1</t>
  </si>
  <si>
    <t>5,000 Gallon Water Truck w/front bumper mounted cannon, front, rear &amp; side sprayers
(Straight Time Rate)</t>
  </si>
  <si>
    <t>5,000 Gallon Water Truck w/front bumper mounted cannon, front, rear &amp; side sprayers
(Overtime Rate)</t>
  </si>
  <si>
    <t>TOTAL COST - SUPPORT EQUIPMENT</t>
  </si>
  <si>
    <t>B4</t>
  </si>
  <si>
    <t>Total Cost Input Sheet 2 = B1 + B2 + B3 +B4</t>
  </si>
  <si>
    <t>Equipment Rate</t>
  </si>
  <si>
    <t xml:space="preserve">     HYDROBLAST SERVICES</t>
  </si>
  <si>
    <t>HYDROBLAST EQUIPMENT - Standard hydroblast equipment shall include the pump, water hose, (1) gun or pedal and 200' of High Pressure Blast Hose.</t>
  </si>
  <si>
    <t>10,000 PSI 325HP HYDROBLASTER</t>
  </si>
  <si>
    <t>20,000 PSI Hydroblaster up to 20 GPM</t>
  </si>
  <si>
    <t>500 HP Pump, 10,000 PSI, up to 90 GPM</t>
  </si>
  <si>
    <t>500 HP Pump, 20,000 PSI, up to 40 GPM</t>
  </si>
  <si>
    <t>Hot or Cold Water Pressure Washer - 5,000 PSI</t>
  </si>
  <si>
    <t>Sewer Jet Truck</t>
  </si>
  <si>
    <t>Sewer Jet - Vacuum Combination Truck</t>
  </si>
  <si>
    <t>Automated Lance Machine</t>
  </si>
  <si>
    <t>HYDROBLAST ACCESSORIES</t>
  </si>
  <si>
    <t>Additional Hydroblast Hose over the 200 foot standard - 
50' Sections</t>
  </si>
  <si>
    <t>Interior Tube Cleaning Equipment - Spin Nozzle</t>
  </si>
  <si>
    <t>Exterior Surface Cleaning Equipment - Spin Jet</t>
  </si>
  <si>
    <t>10K PSI 2-D or 3-D Cleaning Head</t>
  </si>
  <si>
    <t>10K Splitter (MGV) with gun and device</t>
  </si>
  <si>
    <t>20K Splitter (MGV) with gun and device</t>
  </si>
  <si>
    <t>20K PSI 3-D High Volume Cleaning Tool</t>
  </si>
  <si>
    <t>20K Gopher</t>
  </si>
  <si>
    <t>1/2 inch Hose Reel Machine</t>
  </si>
  <si>
    <t>TOTAL COST - HYDROBLAST SERVICES</t>
  </si>
  <si>
    <t>C1</t>
  </si>
  <si>
    <t>ULTRA HIGH PRESSURE (UHP) SERVICES</t>
  </si>
  <si>
    <t>40,000 PSI UHP Unit - includes UHP unit, 100' hose, one UHP Gun and Control Unit</t>
  </si>
  <si>
    <t>Additional UHP Gun</t>
  </si>
  <si>
    <t>PER DAY</t>
  </si>
  <si>
    <t>Additional UHP Hose - per 50' sections</t>
  </si>
  <si>
    <t>TOTAL COST - ULTRA HIGH PRESSURE (UHP) SERVICES</t>
  </si>
  <si>
    <t>C2</t>
  </si>
  <si>
    <t>Total Cost Input Sheet 3 = C1 + C2</t>
  </si>
  <si>
    <t>VACUUMING SERVICES</t>
  </si>
  <si>
    <t>VACUUMING SERVICES - Standard Vacuuming Services shall include the vacuum truck and a support truck with 100' of 6" pipe and 100' of hose.</t>
  </si>
  <si>
    <t>Wet/Dry Vacuum Truck - 3,000 Gal, 18CY, 27" Vacuum @ 5000 CFM</t>
  </si>
  <si>
    <t>Liquid Ring Vacuum Truck (Flammable Service)</t>
  </si>
  <si>
    <t>Vacuum Truck - Liquid service only (rotary vane)</t>
  </si>
  <si>
    <t>VACUUM ACCESSORIES</t>
  </si>
  <si>
    <t>Additional Vacuum Hose / Pipe - 20' Section</t>
  </si>
  <si>
    <t>Metal Flex Vacuum Hose - 20' Section</t>
  </si>
  <si>
    <t>Temperature Compensation Device - In Line</t>
  </si>
  <si>
    <t>TOTAL COST - VACUUMING SERVICES</t>
  </si>
  <si>
    <t>D1</t>
  </si>
  <si>
    <t>OTHER SUPPORT EQUIPMENT   -   FOR INFORMATION ONLY</t>
  </si>
  <si>
    <t>Acid/Base Chemical Resistant Suit</t>
  </si>
  <si>
    <t>EACH</t>
  </si>
  <si>
    <t>Atmospheric Monitoring Equipment, Portable</t>
  </si>
  <si>
    <t>Breathing Air Filter Box, Portable</t>
  </si>
  <si>
    <t>Coppus Blower, portable ventilator</t>
  </si>
  <si>
    <t>Cut resistant body armor (Kevlar)</t>
  </si>
  <si>
    <t>Duct Tape</t>
  </si>
  <si>
    <t>Dust Mask</t>
  </si>
  <si>
    <t>Full Face Respirator</t>
  </si>
  <si>
    <t>Level A PPE</t>
  </si>
  <si>
    <t>Level B PPE</t>
  </si>
  <si>
    <t>Level C PPE</t>
  </si>
  <si>
    <t>Poly Sheeting / Roll (50' roll)</t>
  </si>
  <si>
    <t>Portable Lighting</t>
  </si>
  <si>
    <t>Purified Air Powered Respirator (PAPR)</t>
  </si>
  <si>
    <t>Safety Retrieval Device</t>
  </si>
  <si>
    <t>Tyvek Suit</t>
  </si>
  <si>
    <t>Waterblast Suit</t>
  </si>
  <si>
    <t>LS Diesel Fuel Cost at time of Bid Submission</t>
  </si>
  <si>
    <t>$/GAL</t>
  </si>
  <si>
    <t>Fuel Surcharge - this is the hourly fuel rate / gallon built into your vehicle &amp; equipment costs</t>
  </si>
  <si>
    <t>Total Cost Input Sheet 4 = D1</t>
  </si>
  <si>
    <t>#</t>
  </si>
  <si>
    <t>PERSONNEL SERVICES</t>
  </si>
  <si>
    <t>QUANTITY</t>
  </si>
  <si>
    <t>UNIT OF MEASURE</t>
  </si>
  <si>
    <t>Hourly Rate</t>
  </si>
  <si>
    <t>Hours / Week</t>
  </si>
  <si>
    <t>Overtime Hourly Rate Max. 1.5X
(not evaluated)</t>
  </si>
  <si>
    <t>$ / Hour</t>
  </si>
  <si>
    <t>VACUUM EQUIPMENT</t>
  </si>
  <si>
    <t>Quantity</t>
  </si>
  <si>
    <t>Monthly Rate</t>
  </si>
  <si>
    <t>Months in 3 years</t>
  </si>
  <si>
    <t>WET/DRY VACUUM TRUCK - 3,000 GAL, 18CY 27" VACUUM AT 5000 CFM</t>
  </si>
  <si>
    <t>VACUUM PIPE 6" - 20' SECTIONS</t>
  </si>
  <si>
    <t>METAL FLEX VACUUM HOSE 6" - 20' SECTIONS</t>
  </si>
  <si>
    <t>METAL FLEX VACUUM HOSE 4" - 20' SECTIONS</t>
  </si>
  <si>
    <t>SAFETY VACUUM BREAK 6"</t>
  </si>
  <si>
    <t>SAFETY VACUUM BREAK 4"</t>
  </si>
  <si>
    <r>
      <t xml:space="preserve">OPTION A - Hydroblast Equipment -  Monthly rate for the following vacuum equipment rental.
Assumptions </t>
    </r>
    <r>
      <rPr>
        <sz val="14"/>
        <rFont val="Calibri"/>
        <family val="2"/>
        <scheme val="minor"/>
      </rPr>
      <t>- Monthly Rate on all equipment is regardless of run hours.
* The Company is responsible to track run hours to manage equipment maintenance.
* If the equipment is removed from the site for maintenance or repair, a replacement shall be provided.
* A piece of equipment onsite that is non-operational for &gt; 24 hrs shall be replaced.</t>
    </r>
  </si>
  <si>
    <t>HYDROBLASTING EQUIPMENT</t>
  </si>
  <si>
    <t>10,000 PSI 3-D CLEANING HEAD</t>
  </si>
  <si>
    <t>10,000 PSI 2-D CLEANING HEAD</t>
  </si>
  <si>
    <t>EXTERIOR SURFACE CLEANING EQUIPMENT - SPIN JET</t>
  </si>
  <si>
    <t>3/4" HP SUPPLY HOSE 10,000 PSI</t>
  </si>
  <si>
    <t>1/2" HP SUPPLY HOSE 15,000 PSI</t>
  </si>
  <si>
    <t>3/8" HP SUPPLY HOSE 15,000 PSI</t>
  </si>
  <si>
    <t>1/4" FLEX LANCE THERMOPLASTIC 15,000 PSI</t>
  </si>
  <si>
    <t>5/16" FLEX LANCE THERMOPLASTIC 15,000 PSI</t>
  </si>
  <si>
    <t>20k Gopher Pipe Cleaning Nozzle</t>
  </si>
  <si>
    <t>15K Dump Style Hand-Held Control Gun</t>
  </si>
  <si>
    <t>15K Dump Style Foot - Valve</t>
  </si>
  <si>
    <t>PULL BEHIND TRAILER</t>
  </si>
  <si>
    <t>SUPPORT VEHICLE (EQUIPMENT &amp; ACCESSORIES)</t>
  </si>
  <si>
    <t>GOLF CART (to include gas and all maintenance costs)</t>
  </si>
  <si>
    <t>SUPPORT EQUIPMENT (consumables)</t>
  </si>
  <si>
    <t>DUCT TAPE</t>
  </si>
  <si>
    <t>DUST MASK</t>
  </si>
  <si>
    <t>TYVEK SUIT</t>
  </si>
  <si>
    <t>Total Cost OPTION A - THREE YEAR TOTAL</t>
  </si>
  <si>
    <t xml:space="preserve">JEA WILL SUPPLY THE FOLLOWING: </t>
  </si>
  <si>
    <t xml:space="preserve">An area for (2) 500 gallon fuel tank, an area to store hoses and supples and an area for small office trailer. </t>
  </si>
  <si>
    <t>1411867048 (IFB) JEA Electric Plant Industrial Cleaning Services - RESPONDENT RATES WORKBOOK</t>
  </si>
  <si>
    <t>1411867048 (IFB) JEA Electric Plant Industrial Cleaning Services</t>
  </si>
  <si>
    <r>
      <t xml:space="preserve">OPTION A - Personnel Services -  Provide a Hourly Rate for Labor &amp; Equipment Support, Three-Year Duration
Assumptions - </t>
    </r>
    <r>
      <rPr>
        <sz val="14"/>
        <rFont val="Calibri"/>
        <family val="2"/>
        <scheme val="minor"/>
      </rPr>
      <t>Up to 40 hours / week, overtime only paid after 40 hours
OT only up to 1.5 X hourly rate, no double time allowed.
JEA may work crews on alternate work schedules, within the weekly payroll period, days, nights, 4 / 10's, less than 40 hours, etc.
non-consumable personnel equipment shall be included in hourly rates (i.e. Boots, Blast suits, ANSI gloves).</t>
    </r>
  </si>
  <si>
    <t>Weeks / 3 Years</t>
  </si>
  <si>
    <t>TOTAL COST - THREE YEARS</t>
  </si>
  <si>
    <t>3 Year Total</t>
  </si>
  <si>
    <r>
      <t xml:space="preserve">OPTION A - Vacuum Equipment -  Provide a Daily, Weekly and Monthly rate for the following vacuum equipment rental.
Assumptions </t>
    </r>
    <r>
      <rPr>
        <sz val="14"/>
        <rFont val="Calibri"/>
        <family val="2"/>
        <scheme val="minor"/>
      </rPr>
      <t>- Monthly Rate on all equipment is regardless of run hours.
* The Company is responsible to track run hours to manage equipment maintenance. Equipment must be maintained in good working order
* If the equipment is removed from the site for maintenance or repair, a replacement shall be provided.  JEA may request vacuum truck be replaced due to safety or maintenance concernes.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* A piece of equipment onsite that is non-operational for &gt; 24 hrs shall be replaced.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</si>
</sst>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4" fontId="1" fillId="0" borderId="4" xfId="1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10" fillId="2" borderId="4" xfId="1" applyFont="1" applyFill="1" applyBorder="1" applyAlignment="1" applyProtection="1">
      <alignment horizontal="center" vertical="center"/>
      <protection locked="0"/>
    </xf>
    <xf numFmtId="44" fontId="10" fillId="2" borderId="18" xfId="1" applyFont="1" applyFill="1" applyBorder="1" applyAlignment="1" applyProtection="1">
      <alignment horizontal="center" vertical="center"/>
      <protection locked="0"/>
    </xf>
    <xf numFmtId="44" fontId="2" fillId="2" borderId="4" xfId="1" applyFont="1" applyFill="1" applyBorder="1" applyProtection="1">
      <protection locked="0"/>
    </xf>
    <xf numFmtId="4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3" fillId="7" borderId="1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44" fontId="0" fillId="0" borderId="4" xfId="1" applyFont="1" applyFill="1" applyBorder="1" applyAlignment="1" applyProtection="1">
      <alignment horizontal="center"/>
    </xf>
    <xf numFmtId="44" fontId="0" fillId="0" borderId="4" xfId="0" applyNumberFormat="1" applyBorder="1"/>
    <xf numFmtId="44" fontId="5" fillId="4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4" fontId="12" fillId="0" borderId="13" xfId="1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2" fillId="0" borderId="8" xfId="1" applyFont="1" applyBorder="1" applyAlignment="1" applyProtection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44" fontId="6" fillId="3" borderId="15" xfId="0" applyNumberFormat="1" applyFont="1" applyFill="1" applyBorder="1" applyAlignment="1">
      <alignment horizontal="center" vertical="center"/>
    </xf>
    <xf numFmtId="44" fontId="6" fillId="3" borderId="1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4" fontId="5" fillId="4" borderId="11" xfId="0" applyNumberFormat="1" applyFont="1" applyFill="1" applyBorder="1" applyAlignment="1">
      <alignment vertical="center"/>
    </xf>
    <xf numFmtId="0" fontId="2" fillId="0" borderId="0" xfId="0" applyFont="1"/>
    <xf numFmtId="44" fontId="10" fillId="8" borderId="18" xfId="0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44" fontId="13" fillId="0" borderId="4" xfId="1" applyFont="1" applyFill="1" applyBorder="1" applyAlignment="1" applyProtection="1">
      <alignment horizontal="center" vertical="center"/>
    </xf>
    <xf numFmtId="0" fontId="15" fillId="0" borderId="0" xfId="0" applyFont="1"/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44" fontId="20" fillId="2" borderId="4" xfId="1" applyFont="1" applyFill="1" applyBorder="1" applyProtection="1">
      <protection locked="0"/>
    </xf>
    <xf numFmtId="1" fontId="20" fillId="3" borderId="4" xfId="1" applyNumberFormat="1" applyFont="1" applyFill="1" applyBorder="1" applyAlignment="1" applyProtection="1">
      <alignment horizontal="center" vertical="center"/>
    </xf>
    <xf numFmtId="44" fontId="19" fillId="3" borderId="4" xfId="0" applyNumberFormat="1" applyFont="1" applyFill="1" applyBorder="1"/>
    <xf numFmtId="0" fontId="21" fillId="0" borderId="4" xfId="0" applyFont="1" applyBorder="1" applyAlignment="1">
      <alignment horizontal="center" vertical="center"/>
    </xf>
    <xf numFmtId="44" fontId="22" fillId="9" borderId="4" xfId="1" applyFont="1" applyFill="1" applyBorder="1" applyAlignment="1" applyProtection="1">
      <alignment horizontal="center" vertical="center" wrapText="1"/>
    </xf>
    <xf numFmtId="44" fontId="22" fillId="9" borderId="4" xfId="0" applyNumberFormat="1" applyFont="1" applyFill="1" applyBorder="1" applyAlignment="1">
      <alignment horizontal="center" vertical="center"/>
    </xf>
    <xf numFmtId="44" fontId="20" fillId="2" borderId="4" xfId="1" applyFont="1" applyFill="1" applyBorder="1" applyAlignment="1" applyProtection="1">
      <alignment vertical="center"/>
      <protection locked="0"/>
    </xf>
    <xf numFmtId="1" fontId="20" fillId="2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44" fontId="18" fillId="9" borderId="4" xfId="1" applyFont="1" applyFill="1" applyBorder="1" applyAlignment="1" applyProtection="1">
      <alignment horizontal="center" vertical="center"/>
    </xf>
    <xf numFmtId="44" fontId="18" fillId="9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/>
    <xf numFmtId="0" fontId="21" fillId="0" borderId="4" xfId="0" applyFont="1" applyBorder="1" applyAlignment="1">
      <alignment horizontal="center"/>
    </xf>
    <xf numFmtId="0" fontId="15" fillId="9" borderId="4" xfId="0" applyFont="1" applyFill="1" applyBorder="1" applyAlignment="1">
      <alignment horizontal="center" vertical="center" wrapText="1"/>
    </xf>
    <xf numFmtId="44" fontId="18" fillId="9" borderId="4" xfId="1" applyFont="1" applyFill="1" applyBorder="1" applyAlignment="1" applyProtection="1">
      <alignment horizontal="center" vertical="center" wrapText="1"/>
    </xf>
    <xf numFmtId="44" fontId="18" fillId="9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44" fontId="18" fillId="2" borderId="4" xfId="1" applyFont="1" applyFill="1" applyBorder="1" applyProtection="1">
      <protection locked="0"/>
    </xf>
    <xf numFmtId="44" fontId="18" fillId="3" borderId="4" xfId="1" applyFont="1" applyFill="1" applyBorder="1" applyProtection="1">
      <protection locked="0"/>
    </xf>
    <xf numFmtId="0" fontId="23" fillId="0" borderId="0" xfId="0" applyFont="1" applyAlignment="1">
      <alignment horizontal="center" vertical="center"/>
    </xf>
    <xf numFmtId="44" fontId="23" fillId="0" borderId="0" xfId="0" applyNumberFormat="1" applyFont="1" applyAlignment="1">
      <alignment horizontal="left" vertical="center"/>
    </xf>
    <xf numFmtId="0" fontId="16" fillId="7" borderId="5" xfId="0" applyFont="1" applyFill="1" applyBorder="1"/>
    <xf numFmtId="0" fontId="16" fillId="7" borderId="12" xfId="0" applyFont="1" applyFill="1" applyBorder="1"/>
    <xf numFmtId="0" fontId="16" fillId="7" borderId="4" xfId="0" applyFont="1" applyFill="1" applyBorder="1" applyAlignment="1">
      <alignment wrapText="1"/>
    </xf>
    <xf numFmtId="0" fontId="16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44" fontId="15" fillId="0" borderId="4" xfId="1" applyFont="1" applyFill="1" applyBorder="1" applyAlignment="1" applyProtection="1">
      <alignment horizontal="center"/>
    </xf>
    <xf numFmtId="2" fontId="18" fillId="2" borderId="4" xfId="1" applyNumberFormat="1" applyFont="1" applyFill="1" applyBorder="1" applyAlignment="1" applyProtection="1">
      <alignment horizontal="center"/>
      <protection locked="0"/>
    </xf>
    <xf numFmtId="44" fontId="15" fillId="0" borderId="4" xfId="0" applyNumberFormat="1" applyFont="1" applyBorder="1"/>
    <xf numFmtId="44" fontId="18" fillId="0" borderId="4" xfId="1" applyFont="1" applyFill="1" applyBorder="1" applyAlignment="1" applyProtection="1">
      <alignment horizontal="center" vertical="center"/>
    </xf>
    <xf numFmtId="44" fontId="18" fillId="5" borderId="4" xfId="1" applyFont="1" applyFill="1" applyBorder="1" applyProtection="1"/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44" fontId="18" fillId="5" borderId="6" xfId="1" applyFont="1" applyFill="1" applyBorder="1" applyProtection="1"/>
    <xf numFmtId="44" fontId="15" fillId="0" borderId="6" xfId="0" applyNumberFormat="1" applyFont="1" applyBorder="1"/>
    <xf numFmtId="0" fontId="23" fillId="7" borderId="3" xfId="0" applyFont="1" applyFill="1" applyBorder="1" applyAlignment="1">
      <alignment vertical="center"/>
    </xf>
    <xf numFmtId="44" fontId="23" fillId="7" borderId="1" xfId="0" applyNumberFormat="1" applyFont="1" applyFill="1" applyBorder="1" applyAlignment="1">
      <alignment horizontal="left" vertical="center"/>
    </xf>
    <xf numFmtId="0" fontId="20" fillId="7" borderId="9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4" fontId="16" fillId="4" borderId="1" xfId="0" applyNumberFormat="1" applyFont="1" applyFill="1" applyBorder="1" applyAlignment="1">
      <alignment vertical="center"/>
    </xf>
    <xf numFmtId="0" fontId="16" fillId="7" borderId="31" xfId="0" applyFont="1" applyFill="1" applyBorder="1"/>
    <xf numFmtId="0" fontId="16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27" xfId="0" applyFont="1" applyBorder="1" applyAlignment="1">
      <alignment horizontal="left" vertical="center" wrapText="1"/>
    </xf>
    <xf numFmtId="3" fontId="15" fillId="0" borderId="27" xfId="0" applyNumberFormat="1" applyFont="1" applyBorder="1" applyAlignment="1">
      <alignment horizontal="center"/>
    </xf>
    <xf numFmtId="44" fontId="15" fillId="0" borderId="27" xfId="1" applyFont="1" applyFill="1" applyBorder="1" applyAlignment="1" applyProtection="1">
      <alignment horizontal="center"/>
    </xf>
    <xf numFmtId="165" fontId="18" fillId="0" borderId="27" xfId="2" applyNumberFormat="1" applyFont="1" applyFill="1" applyBorder="1" applyProtection="1"/>
    <xf numFmtId="44" fontId="15" fillId="0" borderId="27" xfId="0" applyNumberFormat="1" applyFont="1" applyBorder="1"/>
    <xf numFmtId="0" fontId="18" fillId="7" borderId="9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/>
    </xf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4" fontId="22" fillId="9" borderId="9" xfId="1" applyFont="1" applyFill="1" applyBorder="1" applyAlignment="1" applyProtection="1">
      <alignment horizontal="center" vertical="center"/>
    </xf>
    <xf numFmtId="44" fontId="20" fillId="2" borderId="9" xfId="1" applyFont="1" applyFill="1" applyBorder="1" applyAlignment="1" applyProtection="1">
      <alignment vertical="center"/>
      <protection locked="0"/>
    </xf>
    <xf numFmtId="0" fontId="24" fillId="0" borderId="4" xfId="0" applyFont="1" applyBorder="1" applyAlignment="1">
      <alignment wrapText="1"/>
    </xf>
    <xf numFmtId="0" fontId="0" fillId="0" borderId="0" xfId="0" applyFont="1" applyFill="1"/>
    <xf numFmtId="0" fontId="10" fillId="0" borderId="0" xfId="0" applyFont="1" applyFill="1"/>
    <xf numFmtId="0" fontId="16" fillId="4" borderId="3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17" xfId="0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2" borderId="5" xfId="2" applyFont="1" applyFill="1" applyBorder="1" applyAlignment="1" applyProtection="1">
      <alignment horizontal="center" vertical="center"/>
      <protection locked="0"/>
    </xf>
    <xf numFmtId="9" fontId="2" fillId="2" borderId="9" xfId="2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44" fontId="9" fillId="0" borderId="5" xfId="0" applyNumberFormat="1" applyFont="1" applyBorder="1" applyAlignment="1">
      <alignment horizontal="center" vertical="center"/>
    </xf>
    <xf numFmtId="44" fontId="9" fillId="0" borderId="9" xfId="0" applyNumberFormat="1" applyFont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center" vertical="center"/>
    </xf>
    <xf numFmtId="44" fontId="3" fillId="7" borderId="26" xfId="0" applyNumberFormat="1" applyFont="1" applyFill="1" applyBorder="1" applyAlignment="1">
      <alignment horizontal="center" vertical="center"/>
    </xf>
    <xf numFmtId="44" fontId="3" fillId="7" borderId="28" xfId="0" applyNumberFormat="1" applyFont="1" applyFill="1" applyBorder="1" applyAlignment="1">
      <alignment horizontal="center" vertical="center"/>
    </xf>
    <xf numFmtId="44" fontId="3" fillId="6" borderId="5" xfId="0" applyNumberFormat="1" applyFont="1" applyFill="1" applyBorder="1" applyAlignment="1">
      <alignment horizontal="center" vertical="center"/>
    </xf>
    <xf numFmtId="44" fontId="3" fillId="6" borderId="9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left"/>
    </xf>
    <xf numFmtId="0" fontId="14" fillId="0" borderId="30" xfId="0" applyFont="1" applyBorder="1" applyAlignment="1">
      <alignment horizontal="center" vertical="center"/>
    </xf>
    <xf numFmtId="0" fontId="23" fillId="7" borderId="5" xfId="0" applyFont="1" applyFill="1" applyBorder="1" applyAlignment="1">
      <alignment horizontal="center"/>
    </xf>
    <xf numFmtId="0" fontId="23" fillId="7" borderId="12" xfId="0" applyFont="1" applyFill="1" applyBorder="1" applyAlignment="1">
      <alignment horizontal="center"/>
    </xf>
    <xf numFmtId="0" fontId="23" fillId="7" borderId="9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center" wrapText="1"/>
    </xf>
    <xf numFmtId="0" fontId="18" fillId="7" borderId="5" xfId="0" applyFont="1" applyFill="1" applyBorder="1" applyAlignment="1">
      <alignment horizontal="left" wrapText="1"/>
    </xf>
    <xf numFmtId="0" fontId="18" fillId="7" borderId="12" xfId="0" applyFont="1" applyFill="1" applyBorder="1" applyAlignment="1">
      <alignment horizontal="left" wrapText="1"/>
    </xf>
    <xf numFmtId="0" fontId="18" fillId="7" borderId="9" xfId="0" applyFont="1" applyFill="1" applyBorder="1" applyAlignment="1">
      <alignment horizontal="left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12" xfId="0" applyFont="1" applyFill="1" applyBorder="1" applyAlignment="1">
      <alignment horizontal="left" vertical="center" wrapText="1"/>
    </xf>
    <xf numFmtId="0" fontId="18" fillId="7" borderId="2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4" fontId="22" fillId="3" borderId="19" xfId="1" applyFont="1" applyFill="1" applyBorder="1" applyAlignment="1" applyProtection="1">
      <alignment horizontal="center" vertical="center" wrapText="1"/>
    </xf>
    <xf numFmtId="44" fontId="22" fillId="3" borderId="21" xfId="1" applyFont="1" applyFill="1" applyBorder="1" applyAlignment="1" applyProtection="1">
      <alignment horizontal="center" vertical="center" wrapText="1"/>
    </xf>
    <xf numFmtId="44" fontId="22" fillId="3" borderId="34" xfId="1" applyFont="1" applyFill="1" applyBorder="1" applyAlignment="1" applyProtection="1">
      <alignment horizontal="center" vertical="center" wrapText="1"/>
    </xf>
    <xf numFmtId="44" fontId="22" fillId="3" borderId="35" xfId="1" applyFont="1" applyFill="1" applyBorder="1" applyAlignment="1" applyProtection="1">
      <alignment horizontal="center" vertical="center" wrapText="1"/>
    </xf>
    <xf numFmtId="44" fontId="22" fillId="3" borderId="22" xfId="1" applyFont="1" applyFill="1" applyBorder="1" applyAlignment="1" applyProtection="1">
      <alignment horizontal="center" vertical="center" wrapText="1"/>
    </xf>
    <xf numFmtId="44" fontId="22" fillId="3" borderId="24" xfId="1" applyFont="1" applyFill="1" applyBorder="1" applyAlignment="1" applyProtection="1">
      <alignment horizontal="center" vertical="center" wrapText="1"/>
    </xf>
    <xf numFmtId="44" fontId="18" fillId="9" borderId="5" xfId="1" applyFont="1" applyFill="1" applyBorder="1" applyAlignment="1" applyProtection="1">
      <alignment horizontal="center" vertical="center" wrapText="1"/>
    </xf>
    <xf numFmtId="44" fontId="18" fillId="9" borderId="9" xfId="1" applyFont="1" applyFill="1" applyBorder="1" applyAlignment="1" applyProtection="1">
      <alignment horizontal="center" vertical="center" wrapText="1"/>
    </xf>
    <xf numFmtId="44" fontId="18" fillId="3" borderId="31" xfId="1" applyFont="1" applyFill="1" applyBorder="1" applyAlignment="1" applyProtection="1">
      <alignment horizontal="center"/>
    </xf>
    <xf numFmtId="44" fontId="18" fillId="3" borderId="25" xfId="1" applyFont="1" applyFill="1" applyBorder="1" applyAlignment="1" applyProtection="1">
      <alignment horizontal="center"/>
    </xf>
    <xf numFmtId="44" fontId="18" fillId="3" borderId="32" xfId="1" applyFont="1" applyFill="1" applyBorder="1" applyAlignment="1" applyProtection="1">
      <alignment horizontal="center"/>
    </xf>
    <xf numFmtId="44" fontId="18" fillId="3" borderId="33" xfId="1" applyFont="1" applyFill="1" applyBorder="1" applyAlignment="1" applyProtection="1">
      <alignment horizontal="center"/>
    </xf>
    <xf numFmtId="44" fontId="18" fillId="3" borderId="26" xfId="1" applyFont="1" applyFill="1" applyBorder="1" applyAlignment="1" applyProtection="1">
      <alignment horizontal="center"/>
    </xf>
    <xf numFmtId="44" fontId="18" fillId="3" borderId="28" xfId="1" applyFont="1" applyFill="1" applyBorder="1" applyAlignment="1" applyProtection="1">
      <alignment horizontal="center"/>
    </xf>
    <xf numFmtId="44" fontId="18" fillId="3" borderId="32" xfId="1" applyFont="1" applyFill="1" applyBorder="1" applyAlignment="1" applyProtection="1">
      <alignment horizontal="center" vertical="center" wrapText="1"/>
    </xf>
    <xf numFmtId="44" fontId="18" fillId="3" borderId="33" xfId="1" applyFont="1" applyFill="1" applyBorder="1" applyAlignment="1" applyProtection="1">
      <alignment horizontal="center" vertical="center" wrapText="1"/>
    </xf>
    <xf numFmtId="44" fontId="18" fillId="3" borderId="26" xfId="1" applyFont="1" applyFill="1" applyBorder="1" applyAlignment="1" applyProtection="1">
      <alignment horizontal="center" vertical="center" wrapText="1"/>
    </xf>
    <xf numFmtId="44" fontId="18" fillId="3" borderId="28" xfId="1" applyFont="1" applyFill="1" applyBorder="1" applyAlignment="1" applyProtection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44" fontId="19" fillId="3" borderId="31" xfId="1" applyFont="1" applyFill="1" applyBorder="1" applyAlignment="1" applyProtection="1">
      <alignment horizontal="center" vertical="center" wrapText="1"/>
    </xf>
    <xf numFmtId="44" fontId="19" fillId="3" borderId="25" xfId="1" applyFont="1" applyFill="1" applyBorder="1" applyAlignment="1" applyProtection="1">
      <alignment horizontal="center" vertical="center" wrapText="1"/>
    </xf>
    <xf numFmtId="44" fontId="19" fillId="3" borderId="32" xfId="1" applyFont="1" applyFill="1" applyBorder="1" applyAlignment="1" applyProtection="1">
      <alignment horizontal="center" vertical="center" wrapText="1"/>
    </xf>
    <xf numFmtId="44" fontId="19" fillId="3" borderId="33" xfId="1" applyFont="1" applyFill="1" applyBorder="1" applyAlignment="1" applyProtection="1">
      <alignment horizontal="center" vertical="center" wrapText="1"/>
    </xf>
    <xf numFmtId="44" fontId="19" fillId="3" borderId="26" xfId="1" applyFont="1" applyFill="1" applyBorder="1" applyAlignment="1" applyProtection="1">
      <alignment horizontal="center" vertical="center" wrapText="1"/>
    </xf>
    <xf numFmtId="44" fontId="19" fillId="3" borderId="28" xfId="1" applyFont="1" applyFill="1" applyBorder="1" applyAlignment="1" applyProtection="1">
      <alignment horizontal="center" vertical="center" wrapText="1"/>
    </xf>
    <xf numFmtId="0" fontId="16" fillId="10" borderId="5" xfId="0" applyFont="1" applyFill="1" applyBorder="1" applyAlignment="1">
      <alignment horizontal="left" vertical="top" wrapText="1"/>
    </xf>
    <xf numFmtId="0" fontId="16" fillId="10" borderId="12" xfId="0" applyFont="1" applyFill="1" applyBorder="1" applyAlignment="1">
      <alignment horizontal="left" vertical="top" wrapText="1"/>
    </xf>
    <xf numFmtId="0" fontId="16" fillId="10" borderId="30" xfId="0" applyFont="1" applyFill="1" applyBorder="1" applyAlignment="1">
      <alignment horizontal="left" vertical="top" wrapText="1"/>
    </xf>
    <xf numFmtId="0" fontId="16" fillId="10" borderId="9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44" fontId="16" fillId="10" borderId="3" xfId="0" applyNumberFormat="1" applyFont="1" applyFill="1" applyBorder="1" applyAlignment="1">
      <alignment horizontal="center" vertical="center"/>
    </xf>
    <xf numFmtId="44" fontId="16" fillId="10" borderId="1" xfId="0" applyNumberFormat="1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6" fillId="10" borderId="7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9"/>
  <sheetViews>
    <sheetView tabSelected="1" zoomScale="80" zoomScaleNormal="80" zoomScaleSheetLayoutView="80" workbookViewId="0">
      <selection sqref="A1:G1"/>
    </sheetView>
  </sheetViews>
  <sheetFormatPr defaultColWidth="8.7109375" defaultRowHeight="15" x14ac:dyDescent="0.25"/>
  <cols>
    <col min="1" max="1" width="28" style="40" customWidth="1"/>
    <col min="2" max="2" width="21.42578125" customWidth="1"/>
    <col min="3" max="3" width="23" customWidth="1"/>
    <col min="4" max="4" width="31.7109375" customWidth="1"/>
    <col min="5" max="5" width="21.5703125" customWidth="1"/>
    <col min="6" max="6" width="23" customWidth="1"/>
    <col min="7" max="7" width="31.7109375" customWidth="1"/>
    <col min="8" max="8" width="15.28515625" customWidth="1"/>
    <col min="9" max="9" width="15" customWidth="1"/>
    <col min="10" max="10" width="22.7109375" customWidth="1"/>
    <col min="11" max="11" width="15.28515625" customWidth="1"/>
    <col min="12" max="12" width="15.5703125" customWidth="1"/>
    <col min="13" max="13" width="27.42578125" customWidth="1"/>
  </cols>
  <sheetData>
    <row r="1" spans="1:7" ht="45" customHeight="1" x14ac:dyDescent="0.25">
      <c r="A1" s="135" t="s">
        <v>173</v>
      </c>
      <c r="B1" s="135"/>
      <c r="C1" s="135"/>
      <c r="D1" s="135"/>
      <c r="E1" s="135"/>
      <c r="F1" s="135"/>
      <c r="G1" s="135"/>
    </row>
    <row r="2" spans="1:7" ht="29.25" customHeight="1" x14ac:dyDescent="0.45">
      <c r="A2" s="151" t="s">
        <v>0</v>
      </c>
      <c r="B2" s="151"/>
      <c r="C2" s="151"/>
      <c r="D2" s="151"/>
      <c r="E2" s="151"/>
      <c r="F2" s="151"/>
      <c r="G2" s="151"/>
    </row>
    <row r="3" spans="1:7" ht="29.25" customHeight="1" x14ac:dyDescent="0.4">
      <c r="A3" s="139" t="s">
        <v>1</v>
      </c>
      <c r="B3" s="140"/>
      <c r="C3" s="140"/>
      <c r="D3" s="140"/>
      <c r="E3" s="140"/>
      <c r="F3" s="140"/>
      <c r="G3" s="141"/>
    </row>
    <row r="4" spans="1:7" s="40" customFormat="1" ht="87" customHeight="1" x14ac:dyDescent="0.25">
      <c r="A4" s="35" t="s">
        <v>2</v>
      </c>
      <c r="B4" s="36" t="s">
        <v>3</v>
      </c>
      <c r="C4" s="36" t="s">
        <v>4</v>
      </c>
      <c r="D4" s="37" t="s">
        <v>5</v>
      </c>
      <c r="E4" s="38" t="s">
        <v>6</v>
      </c>
      <c r="F4" s="36" t="s">
        <v>7</v>
      </c>
      <c r="G4" s="39" t="s">
        <v>8</v>
      </c>
    </row>
    <row r="5" spans="1:7" ht="29.25" customHeight="1" x14ac:dyDescent="0.25">
      <c r="A5" s="41" t="s">
        <v>9</v>
      </c>
      <c r="B5" s="42">
        <v>60</v>
      </c>
      <c r="C5" s="16"/>
      <c r="D5" s="43">
        <f t="shared" ref="D5:D11" si="0">C5*B5</f>
        <v>0</v>
      </c>
      <c r="E5" s="44">
        <v>30</v>
      </c>
      <c r="F5" s="16"/>
      <c r="G5" s="45">
        <f t="shared" ref="G5:G11" si="1">F5*E5</f>
        <v>0</v>
      </c>
    </row>
    <row r="6" spans="1:7" ht="29.25" customHeight="1" x14ac:dyDescent="0.25">
      <c r="A6" s="41" t="s">
        <v>10</v>
      </c>
      <c r="B6" s="42">
        <f>250/5*3</f>
        <v>150</v>
      </c>
      <c r="C6" s="16"/>
      <c r="D6" s="43">
        <f t="shared" si="0"/>
        <v>0</v>
      </c>
      <c r="E6" s="44">
        <v>150</v>
      </c>
      <c r="F6" s="16"/>
      <c r="G6" s="45">
        <f t="shared" si="1"/>
        <v>0</v>
      </c>
    </row>
    <row r="7" spans="1:7" ht="29.25" customHeight="1" x14ac:dyDescent="0.25">
      <c r="A7" s="41" t="s">
        <v>11</v>
      </c>
      <c r="B7" s="42">
        <f>250/5*3</f>
        <v>150</v>
      </c>
      <c r="C7" s="16"/>
      <c r="D7" s="43">
        <f t="shared" si="0"/>
        <v>0</v>
      </c>
      <c r="E7" s="44">
        <v>150</v>
      </c>
      <c r="F7" s="16"/>
      <c r="G7" s="45">
        <f t="shared" si="1"/>
        <v>0</v>
      </c>
    </row>
    <row r="8" spans="1:7" ht="29.25" customHeight="1" x14ac:dyDescent="0.25">
      <c r="A8" s="41" t="s">
        <v>12</v>
      </c>
      <c r="B8" s="42">
        <v>300</v>
      </c>
      <c r="C8" s="16"/>
      <c r="D8" s="43">
        <f t="shared" si="0"/>
        <v>0</v>
      </c>
      <c r="E8" s="44">
        <v>150</v>
      </c>
      <c r="F8" s="16"/>
      <c r="G8" s="45">
        <f t="shared" si="1"/>
        <v>0</v>
      </c>
    </row>
    <row r="9" spans="1:7" ht="42" customHeight="1" x14ac:dyDescent="0.25">
      <c r="A9" s="41" t="s">
        <v>13</v>
      </c>
      <c r="B9" s="42">
        <v>300</v>
      </c>
      <c r="C9" s="16"/>
      <c r="D9" s="43">
        <f t="shared" si="0"/>
        <v>0</v>
      </c>
      <c r="E9" s="44">
        <v>150</v>
      </c>
      <c r="F9" s="16"/>
      <c r="G9" s="45">
        <f t="shared" si="1"/>
        <v>0</v>
      </c>
    </row>
    <row r="10" spans="1:7" ht="29.25" customHeight="1" x14ac:dyDescent="0.25">
      <c r="A10" s="41" t="s">
        <v>14</v>
      </c>
      <c r="B10" s="42">
        <v>300</v>
      </c>
      <c r="C10" s="16"/>
      <c r="D10" s="43">
        <f t="shared" si="0"/>
        <v>0</v>
      </c>
      <c r="E10" s="44">
        <v>150</v>
      </c>
      <c r="F10" s="16"/>
      <c r="G10" s="45">
        <f t="shared" si="1"/>
        <v>0</v>
      </c>
    </row>
    <row r="11" spans="1:7" ht="29.25" customHeight="1" thickBot="1" x14ac:dyDescent="0.3">
      <c r="A11" s="46" t="s">
        <v>15</v>
      </c>
      <c r="B11" s="47">
        <v>300</v>
      </c>
      <c r="C11" s="16"/>
      <c r="D11" s="43">
        <f t="shared" si="0"/>
        <v>0</v>
      </c>
      <c r="E11" s="48">
        <v>150</v>
      </c>
      <c r="F11" s="16"/>
      <c r="G11" s="45">
        <f t="shared" si="1"/>
        <v>0</v>
      </c>
    </row>
    <row r="12" spans="1:7" ht="38.25" customHeight="1" x14ac:dyDescent="0.25">
      <c r="A12" s="142" t="s">
        <v>16</v>
      </c>
      <c r="B12" s="143"/>
      <c r="C12" s="144"/>
      <c r="D12" s="49">
        <f>SUM(D5:D11)</f>
        <v>0</v>
      </c>
      <c r="E12" s="142" t="s">
        <v>17</v>
      </c>
      <c r="F12" s="144"/>
      <c r="G12" s="50">
        <f>SUM(G5:G11)</f>
        <v>0</v>
      </c>
    </row>
    <row r="13" spans="1:7" s="58" customFormat="1" ht="38.25" customHeight="1" thickBot="1" x14ac:dyDescent="0.3">
      <c r="A13" s="51"/>
      <c r="B13" s="52"/>
      <c r="C13" s="53"/>
      <c r="D13" s="54" t="s">
        <v>18</v>
      </c>
      <c r="E13" s="55"/>
      <c r="F13" s="56"/>
      <c r="G13" s="57" t="s">
        <v>19</v>
      </c>
    </row>
    <row r="14" spans="1:7" ht="34.5" customHeight="1" thickBot="1" x14ac:dyDescent="0.3">
      <c r="A14" s="145" t="s">
        <v>20</v>
      </c>
      <c r="B14" s="146"/>
      <c r="C14" s="146"/>
      <c r="D14" s="146"/>
      <c r="E14" s="146"/>
      <c r="F14" s="147"/>
      <c r="G14" s="59">
        <f>SUM(D12,G12)</f>
        <v>0</v>
      </c>
    </row>
    <row r="15" spans="1:7" x14ac:dyDescent="0.25">
      <c r="A15" s="60" t="s">
        <v>21</v>
      </c>
      <c r="F15" s="58"/>
    </row>
    <row r="16" spans="1:7" x14ac:dyDescent="0.25">
      <c r="A16" t="s">
        <v>22</v>
      </c>
    </row>
    <row r="17" spans="1:9" ht="14.65" customHeight="1" x14ac:dyDescent="0.25">
      <c r="A17" t="s">
        <v>23</v>
      </c>
    </row>
    <row r="18" spans="1:9" x14ac:dyDescent="0.25">
      <c r="A18" t="s">
        <v>24</v>
      </c>
    </row>
    <row r="19" spans="1:9" ht="15.75" thickBot="1" x14ac:dyDescent="0.3">
      <c r="A19"/>
      <c r="F19" s="58" t="s">
        <v>25</v>
      </c>
      <c r="G19" s="58" t="s">
        <v>26</v>
      </c>
    </row>
    <row r="20" spans="1:9" ht="69" customHeight="1" thickBot="1" x14ac:dyDescent="0.3">
      <c r="A20" s="148" t="s">
        <v>27</v>
      </c>
      <c r="B20" s="149"/>
      <c r="C20" s="149"/>
      <c r="D20" s="149"/>
      <c r="E20" s="150"/>
      <c r="F20" s="17"/>
      <c r="G20" s="61">
        <f>F20*500</f>
        <v>0</v>
      </c>
    </row>
    <row r="21" spans="1:9" ht="15.75" thickBot="1" x14ac:dyDescent="0.3">
      <c r="A21"/>
    </row>
    <row r="22" spans="1:9" ht="30" customHeight="1" thickBot="1" x14ac:dyDescent="0.3">
      <c r="A22" s="136" t="s">
        <v>28</v>
      </c>
      <c r="B22" s="137"/>
      <c r="C22" s="137"/>
      <c r="D22" s="137"/>
      <c r="E22" s="137"/>
      <c r="F22" s="138"/>
      <c r="G22" s="32">
        <f>G14+G20+'JEA INPUT SHEET 2'!F33+'JEA INPUT SHEET 3'!F31+'JEA INPUT SHEET 4'!F36</f>
        <v>350000</v>
      </c>
    </row>
    <row r="23" spans="1:9" ht="15.75" thickBot="1" x14ac:dyDescent="0.3"/>
    <row r="24" spans="1:9" ht="30" customHeight="1" thickBot="1" x14ac:dyDescent="0.3">
      <c r="A24" s="136" t="s">
        <v>29</v>
      </c>
      <c r="B24" s="137"/>
      <c r="C24" s="137"/>
      <c r="D24" s="137"/>
      <c r="E24" s="137"/>
      <c r="F24" s="138"/>
      <c r="G24" s="32">
        <f>'OPTION A'!H38</f>
        <v>0</v>
      </c>
    </row>
    <row r="26" spans="1:9" x14ac:dyDescent="0.25">
      <c r="I26" s="15"/>
    </row>
    <row r="29" spans="1:9" x14ac:dyDescent="0.25">
      <c r="F29" s="60"/>
    </row>
  </sheetData>
  <sheetProtection selectLockedCells="1"/>
  <sortState xmlns:xlrd2="http://schemas.microsoft.com/office/spreadsheetml/2017/richdata2" ref="A5:G11">
    <sortCondition descending="1" ref="C5:C11"/>
  </sortState>
  <mergeCells count="9">
    <mergeCell ref="A1:G1"/>
    <mergeCell ref="A24:F24"/>
    <mergeCell ref="A3:G3"/>
    <mergeCell ref="A12:C12"/>
    <mergeCell ref="E12:F12"/>
    <mergeCell ref="A14:F14"/>
    <mergeCell ref="A22:F22"/>
    <mergeCell ref="A20:E20"/>
    <mergeCell ref="A2:G2"/>
  </mergeCells>
  <printOptions horizontalCentered="1"/>
  <pageMargins left="0.25" right="0.25" top="0.75" bottom="0.75" header="0.3" footer="0.3"/>
  <pageSetup scale="69" orientation="landscape" r:id="rId1"/>
  <headerFooter>
    <oddHeader>&amp;C&amp;"-,Bold"&amp;22Appendix B - Rates Workbook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zoomScale="80" zoomScaleNormal="80" zoomScaleSheetLayoutView="90" workbookViewId="0">
      <selection activeCell="C4" sqref="C4:D4"/>
    </sheetView>
  </sheetViews>
  <sheetFormatPr defaultColWidth="8.7109375" defaultRowHeight="15" x14ac:dyDescent="0.25"/>
  <cols>
    <col min="1" max="1" width="50.7109375" customWidth="1"/>
    <col min="2" max="2" width="26.28515625" customWidth="1"/>
    <col min="3" max="3" width="15.28515625" customWidth="1"/>
    <col min="4" max="4" width="13.5703125" customWidth="1"/>
    <col min="5" max="5" width="16.7109375" customWidth="1"/>
    <col min="6" max="6" width="26.5703125" customWidth="1"/>
    <col min="7" max="7" width="6.28515625" customWidth="1"/>
  </cols>
  <sheetData>
    <row r="1" spans="1:7" ht="45" customHeight="1" x14ac:dyDescent="0.25">
      <c r="A1" s="156" t="s">
        <v>174</v>
      </c>
      <c r="B1" s="156"/>
      <c r="C1" s="156"/>
      <c r="D1" s="156"/>
      <c r="E1" s="156"/>
      <c r="F1" s="156"/>
    </row>
    <row r="2" spans="1:7" ht="30" customHeight="1" x14ac:dyDescent="0.4">
      <c r="A2" s="157" t="s">
        <v>30</v>
      </c>
      <c r="B2" s="158"/>
      <c r="C2" s="158"/>
      <c r="D2" s="158"/>
      <c r="E2" s="158"/>
      <c r="F2" s="159"/>
    </row>
    <row r="3" spans="1:7" ht="30" customHeight="1" x14ac:dyDescent="0.25">
      <c r="A3" s="1" t="s">
        <v>31</v>
      </c>
      <c r="B3" s="2" t="s">
        <v>32</v>
      </c>
      <c r="C3" s="152" t="s">
        <v>33</v>
      </c>
      <c r="D3" s="153"/>
      <c r="E3" s="152" t="s">
        <v>34</v>
      </c>
      <c r="F3" s="153"/>
    </row>
    <row r="4" spans="1:7" ht="30" customHeight="1" x14ac:dyDescent="0.25">
      <c r="A4" s="3" t="s">
        <v>35</v>
      </c>
      <c r="B4" s="4">
        <v>100000</v>
      </c>
      <c r="C4" s="154"/>
      <c r="D4" s="155"/>
      <c r="E4" s="162">
        <f>(B4*C4)+B4</f>
        <v>100000</v>
      </c>
      <c r="F4" s="163"/>
    </row>
    <row r="5" spans="1:7" ht="30" customHeight="1" x14ac:dyDescent="0.25">
      <c r="A5" s="3" t="s">
        <v>36</v>
      </c>
      <c r="B5" s="4">
        <v>100000</v>
      </c>
      <c r="C5" s="154"/>
      <c r="D5" s="155"/>
      <c r="E5" s="162">
        <f>(B5*C5)+B5</f>
        <v>100000</v>
      </c>
      <c r="F5" s="163"/>
    </row>
    <row r="6" spans="1:7" ht="35.25" customHeight="1" x14ac:dyDescent="0.25">
      <c r="A6" s="5" t="s">
        <v>37</v>
      </c>
      <c r="B6" s="6"/>
      <c r="C6" s="6"/>
      <c r="D6" s="6"/>
      <c r="E6" s="164">
        <f>SUM(E4:E5)</f>
        <v>200000</v>
      </c>
      <c r="F6" s="165"/>
      <c r="G6" s="7" t="s">
        <v>38</v>
      </c>
    </row>
    <row r="7" spans="1:7" ht="24.75" customHeight="1" x14ac:dyDescent="0.25">
      <c r="A7" s="24"/>
      <c r="B7" s="25"/>
      <c r="C7" s="25"/>
      <c r="D7" s="21"/>
      <c r="E7" s="22"/>
      <c r="F7" s="7"/>
      <c r="G7" s="7"/>
    </row>
    <row r="8" spans="1:7" ht="24.75" customHeight="1" x14ac:dyDescent="0.25">
      <c r="A8" s="28"/>
      <c r="B8" s="21"/>
      <c r="C8" s="21"/>
      <c r="D8" s="21"/>
      <c r="E8" s="22"/>
      <c r="F8" s="7"/>
      <c r="G8" s="7"/>
    </row>
    <row r="9" spans="1:7" ht="30" customHeight="1" x14ac:dyDescent="0.4">
      <c r="A9" s="173" t="s">
        <v>39</v>
      </c>
      <c r="B9" s="174"/>
      <c r="C9" s="174"/>
      <c r="D9" s="174"/>
      <c r="E9" s="174"/>
      <c r="F9" s="175"/>
      <c r="G9" s="7"/>
    </row>
    <row r="10" spans="1:7" ht="30" customHeight="1" x14ac:dyDescent="0.25">
      <c r="A10" s="26" t="s">
        <v>31</v>
      </c>
      <c r="B10" s="27" t="s">
        <v>32</v>
      </c>
      <c r="C10" s="152" t="s">
        <v>33</v>
      </c>
      <c r="D10" s="153"/>
      <c r="E10" s="152" t="s">
        <v>34</v>
      </c>
      <c r="F10" s="153"/>
      <c r="G10" s="7"/>
    </row>
    <row r="11" spans="1:7" ht="35.25" customHeight="1" x14ac:dyDescent="0.25">
      <c r="A11" s="3" t="s">
        <v>40</v>
      </c>
      <c r="B11" s="4">
        <v>75000</v>
      </c>
      <c r="C11" s="154"/>
      <c r="D11" s="155"/>
      <c r="E11" s="162">
        <f>(B11*C11)+B11</f>
        <v>75000</v>
      </c>
      <c r="F11" s="163"/>
      <c r="G11" s="7"/>
    </row>
    <row r="12" spans="1:7" ht="35.25" customHeight="1" x14ac:dyDescent="0.25">
      <c r="A12" s="8" t="s">
        <v>41</v>
      </c>
      <c r="B12" s="9"/>
      <c r="C12" s="9"/>
      <c r="D12" s="29"/>
      <c r="E12" s="166">
        <f>E11</f>
        <v>75000</v>
      </c>
      <c r="F12" s="167"/>
      <c r="G12" s="7" t="s">
        <v>42</v>
      </c>
    </row>
    <row r="13" spans="1:7" ht="24.75" customHeight="1" x14ac:dyDescent="0.25">
      <c r="A13" s="20"/>
      <c r="B13" s="21"/>
      <c r="C13" s="21"/>
      <c r="D13" s="21"/>
      <c r="E13" s="19"/>
      <c r="F13" s="7"/>
      <c r="G13" s="7"/>
    </row>
    <row r="14" spans="1:7" ht="24.75" customHeight="1" x14ac:dyDescent="0.25">
      <c r="F14" s="7"/>
      <c r="G14" s="7"/>
    </row>
    <row r="15" spans="1:7" ht="30" customHeight="1" x14ac:dyDescent="0.4">
      <c r="A15" s="170" t="s">
        <v>43</v>
      </c>
      <c r="B15" s="171"/>
      <c r="C15" s="171"/>
      <c r="D15" s="171"/>
      <c r="E15" s="171"/>
      <c r="F15" s="172"/>
      <c r="G15" s="7"/>
    </row>
    <row r="16" spans="1:7" ht="30" customHeight="1" x14ac:dyDescent="0.25">
      <c r="A16" s="26" t="s">
        <v>31</v>
      </c>
      <c r="B16" s="27" t="s">
        <v>32</v>
      </c>
      <c r="C16" s="152" t="s">
        <v>33</v>
      </c>
      <c r="D16" s="153"/>
      <c r="E16" s="152" t="s">
        <v>34</v>
      </c>
      <c r="F16" s="153"/>
      <c r="G16" s="7"/>
    </row>
    <row r="17" spans="1:7" ht="30" customHeight="1" x14ac:dyDescent="0.25">
      <c r="A17" s="3" t="s">
        <v>44</v>
      </c>
      <c r="B17" s="4">
        <v>75000</v>
      </c>
      <c r="C17" s="154"/>
      <c r="D17" s="155"/>
      <c r="E17" s="162">
        <f>(B17*C17)+B17</f>
        <v>75000</v>
      </c>
      <c r="F17" s="163"/>
      <c r="G17" s="7"/>
    </row>
    <row r="18" spans="1:7" ht="35.25" customHeight="1" x14ac:dyDescent="0.25">
      <c r="A18" s="10" t="s">
        <v>45</v>
      </c>
      <c r="B18" s="11"/>
      <c r="C18" s="11"/>
      <c r="D18" s="11"/>
      <c r="E18" s="168">
        <f>E17</f>
        <v>75000</v>
      </c>
      <c r="F18" s="169"/>
      <c r="G18" s="7" t="s">
        <v>46</v>
      </c>
    </row>
    <row r="19" spans="1:7" ht="25.15" customHeight="1" x14ac:dyDescent="0.25">
      <c r="F19" s="7"/>
    </row>
    <row r="20" spans="1:7" ht="25.15" customHeight="1" x14ac:dyDescent="0.25">
      <c r="F20" s="7"/>
    </row>
    <row r="21" spans="1:7" ht="25.15" customHeight="1" x14ac:dyDescent="0.4">
      <c r="A21" s="173" t="s">
        <v>47</v>
      </c>
      <c r="B21" s="174"/>
      <c r="C21" s="174"/>
      <c r="D21" s="174"/>
      <c r="E21" s="174"/>
      <c r="F21" s="175"/>
    </row>
    <row r="22" spans="1:7" ht="30" customHeight="1" x14ac:dyDescent="0.25">
      <c r="A22" s="33" t="s">
        <v>48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</row>
    <row r="23" spans="1:7" ht="30" customHeight="1" x14ac:dyDescent="0.25">
      <c r="A23" s="3" t="s">
        <v>54</v>
      </c>
      <c r="B23" s="34">
        <v>300</v>
      </c>
      <c r="C23" s="63" t="s">
        <v>55</v>
      </c>
      <c r="D23" s="30"/>
      <c r="E23" s="18"/>
      <c r="F23" s="31">
        <f>B23*E23</f>
        <v>0</v>
      </c>
    </row>
    <row r="24" spans="1:7" ht="30" customHeight="1" x14ac:dyDescent="0.25">
      <c r="A24" s="3" t="s">
        <v>56</v>
      </c>
      <c r="B24" s="34">
        <v>900</v>
      </c>
      <c r="C24" s="30" t="s">
        <v>57</v>
      </c>
      <c r="D24" s="62"/>
      <c r="E24" s="18"/>
      <c r="F24" s="31">
        <f>B24*E24</f>
        <v>0</v>
      </c>
    </row>
    <row r="25" spans="1:7" ht="30" customHeight="1" x14ac:dyDescent="0.25">
      <c r="A25" s="3" t="s">
        <v>58</v>
      </c>
      <c r="B25" s="34">
        <v>0</v>
      </c>
      <c r="C25" s="30" t="s">
        <v>57</v>
      </c>
      <c r="D25" s="62"/>
      <c r="E25" s="18"/>
      <c r="F25" s="31">
        <f>B25*E25</f>
        <v>0</v>
      </c>
    </row>
    <row r="26" spans="1:7" ht="30" customHeight="1" x14ac:dyDescent="0.25">
      <c r="A26" s="3" t="s">
        <v>59</v>
      </c>
      <c r="B26" s="34">
        <v>6000</v>
      </c>
      <c r="C26" s="30" t="s">
        <v>60</v>
      </c>
      <c r="D26" s="62"/>
      <c r="E26" s="18"/>
      <c r="F26" s="31">
        <f t="shared" ref="F26:F29" si="0">B26*E26</f>
        <v>0</v>
      </c>
    </row>
    <row r="27" spans="1:7" ht="30" customHeight="1" x14ac:dyDescent="0.25">
      <c r="A27" s="3" t="s">
        <v>61</v>
      </c>
      <c r="B27" s="34">
        <v>0</v>
      </c>
      <c r="C27" s="30" t="s">
        <v>60</v>
      </c>
      <c r="D27" s="62"/>
      <c r="E27" s="18"/>
      <c r="F27" s="31">
        <f t="shared" si="0"/>
        <v>0</v>
      </c>
    </row>
    <row r="28" spans="1:7" ht="47.25" customHeight="1" x14ac:dyDescent="0.25">
      <c r="A28" s="3" t="s">
        <v>62</v>
      </c>
      <c r="B28" s="34">
        <v>0</v>
      </c>
      <c r="C28" s="30" t="s">
        <v>57</v>
      </c>
      <c r="D28" s="62"/>
      <c r="E28" s="18"/>
      <c r="F28" s="31">
        <f t="shared" si="0"/>
        <v>0</v>
      </c>
    </row>
    <row r="29" spans="1:7" ht="47.25" customHeight="1" thickBot="1" x14ac:dyDescent="0.3">
      <c r="A29" s="3" t="s">
        <v>63</v>
      </c>
      <c r="B29" s="34">
        <v>0</v>
      </c>
      <c r="C29" s="30" t="s">
        <v>57</v>
      </c>
      <c r="D29" s="30"/>
      <c r="E29" s="18"/>
      <c r="F29" s="31">
        <f t="shared" si="0"/>
        <v>0</v>
      </c>
    </row>
    <row r="30" spans="1:7" ht="30" customHeight="1" thickBot="1" x14ac:dyDescent="0.3">
      <c r="A30" s="160" t="s">
        <v>64</v>
      </c>
      <c r="B30" s="161"/>
      <c r="C30" s="161"/>
      <c r="D30" s="161"/>
      <c r="E30" s="161"/>
      <c r="F30" s="23">
        <f>SUM(F23:F29)</f>
        <v>0</v>
      </c>
      <c r="G30" s="7" t="s">
        <v>65</v>
      </c>
    </row>
    <row r="31" spans="1:7" ht="30" customHeight="1" x14ac:dyDescent="0.25">
      <c r="G31" s="7"/>
    </row>
    <row r="32" spans="1:7" ht="24.75" customHeight="1" thickBot="1" x14ac:dyDescent="0.3"/>
    <row r="33" spans="1:6" s="15" customFormat="1" ht="35.25" customHeight="1" thickBot="1" x14ac:dyDescent="0.3">
      <c r="A33" s="12" t="s">
        <v>66</v>
      </c>
      <c r="B33" s="13"/>
      <c r="C33" s="13"/>
      <c r="D33" s="13"/>
      <c r="E33" s="14"/>
      <c r="F33" s="14">
        <f>E6+ E12+E18+F30</f>
        <v>350000</v>
      </c>
    </row>
  </sheetData>
  <sheetProtection selectLockedCells="1"/>
  <sortState xmlns:xlrd2="http://schemas.microsoft.com/office/spreadsheetml/2017/richdata2" ref="A23:F25">
    <sortCondition ref="C23:C25"/>
  </sortState>
  <mergeCells count="23">
    <mergeCell ref="A1:F1"/>
    <mergeCell ref="A2:F2"/>
    <mergeCell ref="A30:E30"/>
    <mergeCell ref="E3:F3"/>
    <mergeCell ref="E4:F4"/>
    <mergeCell ref="E5:F5"/>
    <mergeCell ref="E6:F6"/>
    <mergeCell ref="E10:F10"/>
    <mergeCell ref="E12:F12"/>
    <mergeCell ref="E16:F16"/>
    <mergeCell ref="E17:F17"/>
    <mergeCell ref="E18:F18"/>
    <mergeCell ref="E11:F11"/>
    <mergeCell ref="A15:F15"/>
    <mergeCell ref="A9:F9"/>
    <mergeCell ref="A21:F21"/>
    <mergeCell ref="C3:D3"/>
    <mergeCell ref="C17:D17"/>
    <mergeCell ref="C4:D4"/>
    <mergeCell ref="C5:D5"/>
    <mergeCell ref="C10:D10"/>
    <mergeCell ref="C11:D11"/>
    <mergeCell ref="C16:D16"/>
  </mergeCells>
  <pageMargins left="0.7" right="0.7" top="0.75" bottom="0.75" header="0.3" footer="0.3"/>
  <pageSetup scale="58" orientation="portrait" r:id="rId1"/>
  <headerFooter>
    <oddHeader xml:space="preserve">&amp;C&amp;"-,Bold"&amp;22Appendix B - Rates Workbook&amp;20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N31"/>
  <sheetViews>
    <sheetView topLeftCell="A9" zoomScale="80" zoomScaleNormal="80" zoomScaleSheetLayoutView="90" workbookViewId="0">
      <selection activeCell="F29" sqref="F29"/>
    </sheetView>
  </sheetViews>
  <sheetFormatPr defaultColWidth="8.7109375" defaultRowHeight="15" x14ac:dyDescent="0.25"/>
  <cols>
    <col min="1" max="1" width="58.7109375" style="64" customWidth="1"/>
    <col min="2" max="2" width="19.28515625" style="64" customWidth="1"/>
    <col min="3" max="3" width="18.42578125" style="64" customWidth="1"/>
    <col min="4" max="4" width="16.7109375" style="64" customWidth="1"/>
    <col min="5" max="5" width="13.5703125" style="64" customWidth="1"/>
    <col min="6" max="6" width="28.28515625" style="64" customWidth="1"/>
    <col min="7" max="7" width="6.28515625" style="64" customWidth="1"/>
    <col min="8" max="16384" width="8.7109375" style="64"/>
  </cols>
  <sheetData>
    <row r="1" spans="1:14" ht="45" customHeight="1" x14ac:dyDescent="0.25">
      <c r="A1" s="176" t="s">
        <v>174</v>
      </c>
      <c r="B1" s="176"/>
      <c r="C1" s="176"/>
      <c r="D1" s="176"/>
      <c r="E1" s="176"/>
      <c r="F1" s="176"/>
    </row>
    <row r="2" spans="1:14" ht="30" customHeight="1" x14ac:dyDescent="0.4">
      <c r="A2" s="94" t="s">
        <v>47</v>
      </c>
      <c r="B2" s="95"/>
      <c r="C2" s="177" t="s">
        <v>67</v>
      </c>
      <c r="D2" s="178"/>
      <c r="E2" s="179"/>
      <c r="F2" s="96"/>
    </row>
    <row r="3" spans="1:14" ht="30" customHeight="1" x14ac:dyDescent="0.25">
      <c r="A3" s="97" t="s">
        <v>68</v>
      </c>
      <c r="B3" s="98" t="s">
        <v>49</v>
      </c>
      <c r="C3" s="98" t="s">
        <v>50</v>
      </c>
      <c r="D3" s="98" t="s">
        <v>52</v>
      </c>
      <c r="E3" s="98" t="s">
        <v>51</v>
      </c>
      <c r="F3" s="98" t="s">
        <v>53</v>
      </c>
    </row>
    <row r="4" spans="1:14" ht="20.25" customHeight="1" x14ac:dyDescent="0.25">
      <c r="A4" s="184" t="s">
        <v>69</v>
      </c>
      <c r="B4" s="185"/>
      <c r="C4" s="185"/>
      <c r="D4" s="185"/>
      <c r="E4" s="185"/>
      <c r="F4" s="186"/>
    </row>
    <row r="5" spans="1:14" ht="30" customHeight="1" x14ac:dyDescent="0.25">
      <c r="A5" s="129" t="s">
        <v>70</v>
      </c>
      <c r="B5" s="89">
        <v>120</v>
      </c>
      <c r="C5" s="100" t="s">
        <v>57</v>
      </c>
      <c r="D5" s="90"/>
      <c r="E5" s="101"/>
      <c r="F5" s="102">
        <f t="shared" ref="F5:F12" si="0">B5*D5</f>
        <v>0</v>
      </c>
    </row>
    <row r="6" spans="1:14" ht="30" customHeight="1" x14ac:dyDescent="0.25">
      <c r="A6" s="99" t="s">
        <v>71</v>
      </c>
      <c r="B6" s="89">
        <v>120</v>
      </c>
      <c r="C6" s="100" t="s">
        <v>57</v>
      </c>
      <c r="D6" s="90"/>
      <c r="E6" s="101"/>
      <c r="F6" s="102">
        <f t="shared" si="0"/>
        <v>0</v>
      </c>
    </row>
    <row r="7" spans="1:14" ht="30" customHeight="1" x14ac:dyDescent="0.25">
      <c r="A7" s="99" t="s">
        <v>72</v>
      </c>
      <c r="B7" s="89">
        <v>90</v>
      </c>
      <c r="C7" s="100" t="s">
        <v>57</v>
      </c>
      <c r="D7" s="90"/>
      <c r="E7" s="101"/>
      <c r="F7" s="102">
        <f t="shared" si="0"/>
        <v>0</v>
      </c>
    </row>
    <row r="8" spans="1:14" ht="30" customHeight="1" x14ac:dyDescent="0.25">
      <c r="A8" s="99" t="s">
        <v>73</v>
      </c>
      <c r="B8" s="89">
        <v>90</v>
      </c>
      <c r="C8" s="100" t="s">
        <v>57</v>
      </c>
      <c r="D8" s="90"/>
      <c r="E8" s="101"/>
      <c r="F8" s="102">
        <f t="shared" si="0"/>
        <v>0</v>
      </c>
    </row>
    <row r="9" spans="1:14" ht="30" customHeight="1" x14ac:dyDescent="0.25">
      <c r="A9" s="99" t="s">
        <v>74</v>
      </c>
      <c r="B9" s="89">
        <v>180</v>
      </c>
      <c r="C9" s="100" t="s">
        <v>57</v>
      </c>
      <c r="D9" s="90"/>
      <c r="E9" s="101"/>
      <c r="F9" s="102">
        <f t="shared" si="0"/>
        <v>0</v>
      </c>
    </row>
    <row r="10" spans="1:14" ht="30" customHeight="1" x14ac:dyDescent="0.25">
      <c r="A10" s="99" t="s">
        <v>75</v>
      </c>
      <c r="B10" s="89">
        <v>120</v>
      </c>
      <c r="C10" s="100" t="s">
        <v>57</v>
      </c>
      <c r="D10" s="90"/>
      <c r="E10" s="101"/>
      <c r="F10" s="102">
        <f t="shared" si="0"/>
        <v>0</v>
      </c>
    </row>
    <row r="11" spans="1:14" ht="30" customHeight="1" x14ac:dyDescent="0.25">
      <c r="A11" s="99" t="s">
        <v>76</v>
      </c>
      <c r="B11" s="89">
        <v>120</v>
      </c>
      <c r="C11" s="100" t="s">
        <v>57</v>
      </c>
      <c r="D11" s="90"/>
      <c r="E11" s="101"/>
      <c r="F11" s="102">
        <f t="shared" si="0"/>
        <v>0</v>
      </c>
    </row>
    <row r="12" spans="1:14" ht="30" customHeight="1" x14ac:dyDescent="0.25">
      <c r="A12" s="99" t="s">
        <v>77</v>
      </c>
      <c r="B12" s="89">
        <v>120</v>
      </c>
      <c r="C12" s="100" t="s">
        <v>57</v>
      </c>
      <c r="D12" s="90"/>
      <c r="E12" s="101"/>
      <c r="F12" s="102">
        <f t="shared" si="0"/>
        <v>0</v>
      </c>
    </row>
    <row r="13" spans="1:14" ht="20.25" customHeight="1" x14ac:dyDescent="0.25">
      <c r="A13" s="187" t="s">
        <v>78</v>
      </c>
      <c r="B13" s="188"/>
      <c r="C13" s="188"/>
      <c r="D13" s="188"/>
      <c r="E13" s="188"/>
      <c r="F13" s="189"/>
    </row>
    <row r="14" spans="1:14" ht="30" customHeight="1" x14ac:dyDescent="0.25">
      <c r="A14" s="99" t="s">
        <v>79</v>
      </c>
      <c r="B14" s="89">
        <v>90</v>
      </c>
      <c r="C14" s="103" t="s">
        <v>55</v>
      </c>
      <c r="D14" s="90">
        <v>0</v>
      </c>
      <c r="E14" s="104"/>
      <c r="F14" s="102">
        <f t="shared" ref="F14:F22" si="1">B14*D14</f>
        <v>0</v>
      </c>
    </row>
    <row r="15" spans="1:14" ht="30" customHeight="1" x14ac:dyDescent="0.25">
      <c r="A15" s="99" t="s">
        <v>80</v>
      </c>
      <c r="B15" s="89">
        <v>45</v>
      </c>
      <c r="C15" s="103" t="s">
        <v>55</v>
      </c>
      <c r="D15" s="90"/>
      <c r="E15" s="104"/>
      <c r="F15" s="102">
        <f t="shared" si="1"/>
        <v>0</v>
      </c>
    </row>
    <row r="16" spans="1:14" ht="30" customHeight="1" x14ac:dyDescent="0.25">
      <c r="A16" s="99" t="s">
        <v>81</v>
      </c>
      <c r="B16" s="89">
        <v>45</v>
      </c>
      <c r="C16" s="103" t="s">
        <v>55</v>
      </c>
      <c r="D16" s="90">
        <v>0</v>
      </c>
      <c r="E16" s="104"/>
      <c r="F16" s="102">
        <f t="shared" si="1"/>
        <v>0</v>
      </c>
      <c r="N16" s="105"/>
    </row>
    <row r="17" spans="1:7" ht="30" customHeight="1" x14ac:dyDescent="0.25">
      <c r="A17" s="99" t="s">
        <v>82</v>
      </c>
      <c r="B17" s="89">
        <v>45</v>
      </c>
      <c r="C17" s="103" t="s">
        <v>55</v>
      </c>
      <c r="D17" s="90"/>
      <c r="E17" s="104"/>
      <c r="F17" s="102">
        <f t="shared" si="1"/>
        <v>0</v>
      </c>
    </row>
    <row r="18" spans="1:7" ht="30" customHeight="1" x14ac:dyDescent="0.25">
      <c r="A18" s="99" t="s">
        <v>83</v>
      </c>
      <c r="B18" s="89">
        <v>45</v>
      </c>
      <c r="C18" s="103" t="s">
        <v>55</v>
      </c>
      <c r="D18" s="90">
        <v>0</v>
      </c>
      <c r="E18" s="104"/>
      <c r="F18" s="102">
        <f t="shared" si="1"/>
        <v>0</v>
      </c>
    </row>
    <row r="19" spans="1:7" ht="30" customHeight="1" x14ac:dyDescent="0.25">
      <c r="A19" s="99" t="s">
        <v>84</v>
      </c>
      <c r="B19" s="89">
        <v>45</v>
      </c>
      <c r="C19" s="103" t="s">
        <v>55</v>
      </c>
      <c r="D19" s="90">
        <v>0</v>
      </c>
      <c r="E19" s="104"/>
      <c r="F19" s="102">
        <f t="shared" si="1"/>
        <v>0</v>
      </c>
    </row>
    <row r="20" spans="1:7" ht="30" customHeight="1" x14ac:dyDescent="0.25">
      <c r="A20" s="99" t="s">
        <v>85</v>
      </c>
      <c r="B20" s="89">
        <v>45</v>
      </c>
      <c r="C20" s="103" t="s">
        <v>55</v>
      </c>
      <c r="D20" s="90"/>
      <c r="E20" s="104"/>
      <c r="F20" s="102">
        <f t="shared" si="1"/>
        <v>0</v>
      </c>
    </row>
    <row r="21" spans="1:7" ht="30" customHeight="1" x14ac:dyDescent="0.25">
      <c r="A21" s="99" t="s">
        <v>86</v>
      </c>
      <c r="B21" s="89">
        <v>45</v>
      </c>
      <c r="C21" s="103" t="s">
        <v>55</v>
      </c>
      <c r="D21" s="90"/>
      <c r="E21" s="104"/>
      <c r="F21" s="102">
        <f t="shared" si="1"/>
        <v>0</v>
      </c>
    </row>
    <row r="22" spans="1:7" ht="30" customHeight="1" thickBot="1" x14ac:dyDescent="0.3">
      <c r="A22" s="106" t="s">
        <v>87</v>
      </c>
      <c r="B22" s="107">
        <v>40</v>
      </c>
      <c r="C22" s="103" t="s">
        <v>55</v>
      </c>
      <c r="D22" s="90"/>
      <c r="E22" s="108"/>
      <c r="F22" s="109">
        <f t="shared" si="1"/>
        <v>0</v>
      </c>
    </row>
    <row r="23" spans="1:7" ht="30" customHeight="1" thickBot="1" x14ac:dyDescent="0.3">
      <c r="A23" s="182" t="s">
        <v>88</v>
      </c>
      <c r="B23" s="183"/>
      <c r="C23" s="183"/>
      <c r="D23" s="110"/>
      <c r="E23" s="110"/>
      <c r="F23" s="111">
        <f>SUM(F5:F22)</f>
        <v>0</v>
      </c>
      <c r="G23" s="92" t="s">
        <v>89</v>
      </c>
    </row>
    <row r="24" spans="1:7" ht="30" customHeight="1" x14ac:dyDescent="0.25">
      <c r="A24" s="92"/>
      <c r="B24" s="92"/>
      <c r="C24" s="92"/>
      <c r="D24" s="92"/>
      <c r="E24" s="92"/>
      <c r="F24" s="93"/>
      <c r="G24" s="92"/>
    </row>
    <row r="25" spans="1:7" ht="30" customHeight="1" x14ac:dyDescent="0.25">
      <c r="A25" s="190" t="s">
        <v>90</v>
      </c>
      <c r="B25" s="191"/>
      <c r="C25" s="191"/>
      <c r="D25" s="191"/>
      <c r="E25" s="134"/>
      <c r="F25" s="112"/>
    </row>
    <row r="26" spans="1:7" ht="30" customHeight="1" x14ac:dyDescent="0.25">
      <c r="A26" s="113" t="s">
        <v>91</v>
      </c>
      <c r="B26" s="89">
        <v>90</v>
      </c>
      <c r="C26" s="100" t="s">
        <v>57</v>
      </c>
      <c r="D26" s="90"/>
      <c r="E26" s="101"/>
      <c r="F26" s="102">
        <f>B26*D26</f>
        <v>0</v>
      </c>
    </row>
    <row r="27" spans="1:7" ht="30" customHeight="1" x14ac:dyDescent="0.25">
      <c r="A27" s="113" t="s">
        <v>92</v>
      </c>
      <c r="B27" s="89">
        <v>30</v>
      </c>
      <c r="C27" s="103" t="s">
        <v>93</v>
      </c>
      <c r="D27" s="90">
        <v>0</v>
      </c>
      <c r="E27" s="104"/>
      <c r="F27" s="102">
        <f>B27*D27</f>
        <v>0</v>
      </c>
    </row>
    <row r="28" spans="1:7" ht="30" customHeight="1" thickBot="1" x14ac:dyDescent="0.3">
      <c r="A28" s="113" t="s">
        <v>94</v>
      </c>
      <c r="B28" s="89">
        <v>120</v>
      </c>
      <c r="C28" s="103" t="s">
        <v>93</v>
      </c>
      <c r="D28" s="90">
        <v>0</v>
      </c>
      <c r="E28" s="104"/>
      <c r="F28" s="102">
        <f>B28*D28</f>
        <v>0</v>
      </c>
    </row>
    <row r="29" spans="1:7" ht="30" customHeight="1" thickBot="1" x14ac:dyDescent="0.3">
      <c r="A29" s="182" t="s">
        <v>95</v>
      </c>
      <c r="B29" s="183"/>
      <c r="C29" s="183"/>
      <c r="D29" s="183"/>
      <c r="E29" s="133"/>
      <c r="F29" s="111">
        <f>SUM(F26:F28)</f>
        <v>0</v>
      </c>
      <c r="G29" s="92" t="s">
        <v>96</v>
      </c>
    </row>
    <row r="30" spans="1:7" ht="18" customHeight="1" thickBot="1" x14ac:dyDescent="0.3">
      <c r="A30" s="92"/>
      <c r="B30" s="92"/>
      <c r="C30" s="92"/>
      <c r="D30" s="92"/>
      <c r="E30" s="92"/>
      <c r="F30" s="93"/>
      <c r="G30" s="92"/>
    </row>
    <row r="31" spans="1:7" ht="27" thickBot="1" x14ac:dyDescent="0.3">
      <c r="A31" s="180" t="s">
        <v>97</v>
      </c>
      <c r="B31" s="181"/>
      <c r="C31" s="181"/>
      <c r="D31" s="181"/>
      <c r="E31" s="132"/>
      <c r="F31" s="114">
        <f>F23+F29</f>
        <v>0</v>
      </c>
    </row>
  </sheetData>
  <sheetProtection selectLockedCells="1"/>
  <mergeCells count="8">
    <mergeCell ref="A1:F1"/>
    <mergeCell ref="C2:E2"/>
    <mergeCell ref="A31:D31"/>
    <mergeCell ref="A23:C23"/>
    <mergeCell ref="A4:F4"/>
    <mergeCell ref="A13:F13"/>
    <mergeCell ref="A25:D25"/>
    <mergeCell ref="A29:D29"/>
  </mergeCells>
  <pageMargins left="0.7" right="0.7" top="0.75" bottom="0.75" header="0.3" footer="0.3"/>
  <pageSetup scale="56" orientation="portrait" r:id="rId1"/>
  <headerFooter>
    <oddHeader xml:space="preserve">&amp;C&amp;"-,Bold"&amp;22Appendix B - Rates Workbook&amp;20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zoomScale="80" zoomScaleNormal="80" zoomScaleSheetLayoutView="90" workbookViewId="0">
      <selection activeCell="F12" sqref="F12"/>
    </sheetView>
  </sheetViews>
  <sheetFormatPr defaultColWidth="8.7109375" defaultRowHeight="15" x14ac:dyDescent="0.25"/>
  <cols>
    <col min="1" max="1" width="58.7109375" style="64" customWidth="1"/>
    <col min="2" max="2" width="19.28515625" style="64" customWidth="1"/>
    <col min="3" max="3" width="18.42578125" style="64" customWidth="1"/>
    <col min="4" max="4" width="16.7109375" style="64" customWidth="1"/>
    <col min="5" max="5" width="13.5703125" style="64" customWidth="1"/>
    <col min="6" max="6" width="26" style="64" customWidth="1"/>
    <col min="7" max="7" width="6.28515625" style="64" customWidth="1"/>
    <col min="8" max="16384" width="8.7109375" style="64"/>
  </cols>
  <sheetData>
    <row r="1" spans="1:7" ht="45" customHeight="1" x14ac:dyDescent="0.25">
      <c r="A1" s="176" t="s">
        <v>174</v>
      </c>
      <c r="B1" s="176"/>
      <c r="C1" s="176"/>
      <c r="D1" s="176"/>
      <c r="E1" s="176"/>
      <c r="F1" s="176"/>
    </row>
    <row r="2" spans="1:7" ht="30" customHeight="1" x14ac:dyDescent="0.4">
      <c r="A2" s="115" t="s">
        <v>47</v>
      </c>
      <c r="B2" s="95"/>
      <c r="C2" s="177" t="s">
        <v>67</v>
      </c>
      <c r="D2" s="178"/>
      <c r="E2" s="179"/>
      <c r="F2" s="96"/>
    </row>
    <row r="3" spans="1:7" ht="30" customHeight="1" x14ac:dyDescent="0.25">
      <c r="A3" s="116" t="s">
        <v>98</v>
      </c>
      <c r="B3" s="98" t="s">
        <v>49</v>
      </c>
      <c r="C3" s="98" t="s">
        <v>50</v>
      </c>
      <c r="D3" s="98" t="s">
        <v>52</v>
      </c>
      <c r="E3" s="98" t="s">
        <v>51</v>
      </c>
      <c r="F3" s="98" t="s">
        <v>53</v>
      </c>
    </row>
    <row r="4" spans="1:7" s="117" customFormat="1" ht="47.25" customHeight="1" x14ac:dyDescent="0.25">
      <c r="A4" s="192" t="s">
        <v>99</v>
      </c>
      <c r="B4" s="185"/>
      <c r="C4" s="185"/>
      <c r="D4" s="185"/>
      <c r="E4" s="185"/>
      <c r="F4" s="186"/>
    </row>
    <row r="5" spans="1:7" ht="30" customHeight="1" x14ac:dyDescent="0.25">
      <c r="A5" s="99" t="s">
        <v>100</v>
      </c>
      <c r="B5" s="89">
        <v>300</v>
      </c>
      <c r="C5" s="100" t="s">
        <v>57</v>
      </c>
      <c r="D5" s="90"/>
      <c r="E5" s="101">
        <v>9</v>
      </c>
      <c r="F5" s="102">
        <f>B5*D5</f>
        <v>0</v>
      </c>
    </row>
    <row r="6" spans="1:7" ht="30" customHeight="1" x14ac:dyDescent="0.25">
      <c r="A6" s="99" t="s">
        <v>101</v>
      </c>
      <c r="B6" s="89">
        <v>30</v>
      </c>
      <c r="C6" s="100" t="s">
        <v>57</v>
      </c>
      <c r="D6" s="90"/>
      <c r="E6" s="101">
        <v>9</v>
      </c>
      <c r="F6" s="102">
        <f t="shared" ref="F6:F11" si="0">B6*D6</f>
        <v>0</v>
      </c>
    </row>
    <row r="7" spans="1:7" ht="30" customHeight="1" x14ac:dyDescent="0.25">
      <c r="A7" s="99" t="s">
        <v>102</v>
      </c>
      <c r="B7" s="89">
        <v>30</v>
      </c>
      <c r="C7" s="100" t="s">
        <v>57</v>
      </c>
      <c r="D7" s="90"/>
      <c r="E7" s="101">
        <v>9</v>
      </c>
      <c r="F7" s="102">
        <f t="shared" si="0"/>
        <v>0</v>
      </c>
    </row>
    <row r="8" spans="1:7" ht="20.25" customHeight="1" x14ac:dyDescent="0.25">
      <c r="A8" s="184" t="s">
        <v>103</v>
      </c>
      <c r="B8" s="185"/>
      <c r="C8" s="185"/>
      <c r="D8" s="185"/>
      <c r="E8" s="185"/>
      <c r="F8" s="186"/>
    </row>
    <row r="9" spans="1:7" ht="30" customHeight="1" x14ac:dyDescent="0.25">
      <c r="A9" s="99" t="s">
        <v>104</v>
      </c>
      <c r="B9" s="89">
        <v>600</v>
      </c>
      <c r="C9" s="100" t="s">
        <v>55</v>
      </c>
      <c r="D9" s="90">
        <v>0</v>
      </c>
      <c r="E9" s="104"/>
      <c r="F9" s="102">
        <f t="shared" si="0"/>
        <v>0</v>
      </c>
    </row>
    <row r="10" spans="1:7" ht="30" customHeight="1" x14ac:dyDescent="0.25">
      <c r="A10" s="99" t="s">
        <v>105</v>
      </c>
      <c r="B10" s="89">
        <v>600</v>
      </c>
      <c r="C10" s="100" t="s">
        <v>55</v>
      </c>
      <c r="D10" s="90"/>
      <c r="E10" s="104"/>
      <c r="F10" s="102">
        <f t="shared" si="0"/>
        <v>0</v>
      </c>
    </row>
    <row r="11" spans="1:7" ht="30" customHeight="1" thickBot="1" x14ac:dyDescent="0.3">
      <c r="A11" s="99" t="s">
        <v>106</v>
      </c>
      <c r="B11" s="89">
        <v>300</v>
      </c>
      <c r="C11" s="100" t="s">
        <v>55</v>
      </c>
      <c r="D11" s="90">
        <v>0</v>
      </c>
      <c r="E11" s="104"/>
      <c r="F11" s="102">
        <f t="shared" si="0"/>
        <v>0</v>
      </c>
    </row>
    <row r="12" spans="1:7" ht="30" customHeight="1" thickBot="1" x14ac:dyDescent="0.3">
      <c r="A12" s="182" t="s">
        <v>107</v>
      </c>
      <c r="B12" s="183"/>
      <c r="C12" s="183"/>
      <c r="D12" s="110"/>
      <c r="E12" s="110"/>
      <c r="F12" s="111">
        <f>SUM(F5:F11)</f>
        <v>0</v>
      </c>
      <c r="G12" s="92" t="s">
        <v>108</v>
      </c>
    </row>
    <row r="13" spans="1:7" ht="30" customHeight="1" x14ac:dyDescent="0.25">
      <c r="A13" s="118"/>
      <c r="B13" s="119"/>
      <c r="C13" s="120"/>
      <c r="D13" s="121"/>
      <c r="E13" s="121"/>
      <c r="F13" s="122"/>
    </row>
    <row r="14" spans="1:7" s="117" customFormat="1" ht="30" customHeight="1" x14ac:dyDescent="0.25">
      <c r="A14" s="190" t="s">
        <v>109</v>
      </c>
      <c r="B14" s="191"/>
      <c r="C14" s="191"/>
      <c r="D14" s="191"/>
      <c r="E14" s="134"/>
      <c r="F14" s="123"/>
    </row>
    <row r="15" spans="1:7" ht="30" customHeight="1" x14ac:dyDescent="0.25">
      <c r="A15" s="99" t="s">
        <v>110</v>
      </c>
      <c r="B15" s="124"/>
      <c r="C15" s="100" t="s">
        <v>111</v>
      </c>
      <c r="D15" s="90"/>
      <c r="E15" s="104"/>
      <c r="F15" s="124"/>
    </row>
    <row r="16" spans="1:7" ht="30" customHeight="1" x14ac:dyDescent="0.25">
      <c r="A16" s="99" t="s">
        <v>112</v>
      </c>
      <c r="B16" s="124"/>
      <c r="C16" s="103" t="s">
        <v>55</v>
      </c>
      <c r="D16" s="90"/>
      <c r="E16" s="104"/>
      <c r="F16" s="124"/>
    </row>
    <row r="17" spans="1:6" ht="30" customHeight="1" x14ac:dyDescent="0.25">
      <c r="A17" s="99" t="s">
        <v>113</v>
      </c>
      <c r="B17" s="124"/>
      <c r="C17" s="103" t="s">
        <v>55</v>
      </c>
      <c r="D17" s="90"/>
      <c r="E17" s="104"/>
      <c r="F17" s="124"/>
    </row>
    <row r="18" spans="1:6" ht="30" customHeight="1" x14ac:dyDescent="0.25">
      <c r="A18" s="99" t="s">
        <v>114</v>
      </c>
      <c r="B18" s="124"/>
      <c r="C18" s="103" t="s">
        <v>55</v>
      </c>
      <c r="D18" s="90">
        <v>0</v>
      </c>
      <c r="E18" s="104"/>
      <c r="F18" s="124"/>
    </row>
    <row r="19" spans="1:6" ht="30" customHeight="1" x14ac:dyDescent="0.25">
      <c r="A19" s="99" t="s">
        <v>115</v>
      </c>
      <c r="B19" s="124"/>
      <c r="C19" s="103" t="s">
        <v>55</v>
      </c>
      <c r="D19" s="90">
        <v>0</v>
      </c>
      <c r="E19" s="104"/>
      <c r="F19" s="124"/>
    </row>
    <row r="20" spans="1:6" ht="30" customHeight="1" x14ac:dyDescent="0.25">
      <c r="A20" s="99" t="s">
        <v>116</v>
      </c>
      <c r="B20" s="124"/>
      <c r="C20" s="100" t="s">
        <v>111</v>
      </c>
      <c r="D20" s="90"/>
      <c r="E20" s="104"/>
      <c r="F20" s="124"/>
    </row>
    <row r="21" spans="1:6" ht="30" customHeight="1" x14ac:dyDescent="0.25">
      <c r="A21" s="99" t="s">
        <v>117</v>
      </c>
      <c r="B21" s="124"/>
      <c r="C21" s="100" t="s">
        <v>111</v>
      </c>
      <c r="D21" s="90"/>
      <c r="E21" s="104"/>
      <c r="F21" s="124"/>
    </row>
    <row r="22" spans="1:6" ht="30" customHeight="1" x14ac:dyDescent="0.25">
      <c r="A22" s="99" t="s">
        <v>118</v>
      </c>
      <c r="B22" s="124"/>
      <c r="C22" s="100" t="s">
        <v>93</v>
      </c>
      <c r="D22" s="90"/>
      <c r="E22" s="104"/>
      <c r="F22" s="124"/>
    </row>
    <row r="23" spans="1:6" ht="30" customHeight="1" x14ac:dyDescent="0.25">
      <c r="A23" s="99" t="s">
        <v>119</v>
      </c>
      <c r="B23" s="124"/>
      <c r="C23" s="100" t="s">
        <v>111</v>
      </c>
      <c r="D23" s="90"/>
      <c r="E23" s="104"/>
      <c r="F23" s="124"/>
    </row>
    <row r="24" spans="1:6" ht="30" customHeight="1" x14ac:dyDescent="0.25">
      <c r="A24" s="99" t="s">
        <v>120</v>
      </c>
      <c r="B24" s="124"/>
      <c r="C24" s="100" t="s">
        <v>111</v>
      </c>
      <c r="D24" s="90"/>
      <c r="E24" s="104"/>
      <c r="F24" s="124"/>
    </row>
    <row r="25" spans="1:6" ht="30" customHeight="1" x14ac:dyDescent="0.25">
      <c r="A25" s="99" t="s">
        <v>121</v>
      </c>
      <c r="B25" s="124"/>
      <c r="C25" s="100" t="s">
        <v>111</v>
      </c>
      <c r="D25" s="90">
        <v>0</v>
      </c>
      <c r="E25" s="104"/>
      <c r="F25" s="124"/>
    </row>
    <row r="26" spans="1:6" ht="30" customHeight="1" x14ac:dyDescent="0.25">
      <c r="A26" s="99" t="s">
        <v>122</v>
      </c>
      <c r="B26" s="124"/>
      <c r="C26" s="100" t="s">
        <v>111</v>
      </c>
      <c r="D26" s="90"/>
      <c r="E26" s="104"/>
      <c r="F26" s="124"/>
    </row>
    <row r="27" spans="1:6" ht="30" customHeight="1" x14ac:dyDescent="0.25">
      <c r="A27" s="99" t="s">
        <v>123</v>
      </c>
      <c r="B27" s="124"/>
      <c r="C27" s="103" t="s">
        <v>55</v>
      </c>
      <c r="D27" s="90"/>
      <c r="E27" s="104"/>
      <c r="F27" s="124"/>
    </row>
    <row r="28" spans="1:6" ht="30" customHeight="1" x14ac:dyDescent="0.25">
      <c r="A28" s="99" t="s">
        <v>124</v>
      </c>
      <c r="B28" s="124"/>
      <c r="C28" s="103" t="s">
        <v>55</v>
      </c>
      <c r="D28" s="90"/>
      <c r="E28" s="104"/>
      <c r="F28" s="124"/>
    </row>
    <row r="29" spans="1:6" ht="30" customHeight="1" x14ac:dyDescent="0.25">
      <c r="A29" s="99" t="s">
        <v>125</v>
      </c>
      <c r="B29" s="124"/>
      <c r="C29" s="103" t="s">
        <v>55</v>
      </c>
      <c r="D29" s="90"/>
      <c r="E29" s="104"/>
      <c r="F29" s="124"/>
    </row>
    <row r="30" spans="1:6" ht="30" customHeight="1" x14ac:dyDescent="0.25">
      <c r="A30" s="99" t="s">
        <v>126</v>
      </c>
      <c r="B30" s="124"/>
      <c r="C30" s="100" t="s">
        <v>111</v>
      </c>
      <c r="D30" s="90"/>
      <c r="E30" s="104"/>
      <c r="F30" s="124"/>
    </row>
    <row r="31" spans="1:6" ht="30" customHeight="1" x14ac:dyDescent="0.25">
      <c r="A31" s="99" t="s">
        <v>127</v>
      </c>
      <c r="B31" s="124"/>
      <c r="C31" s="100" t="s">
        <v>111</v>
      </c>
      <c r="D31" s="90"/>
      <c r="E31" s="104"/>
      <c r="F31" s="124"/>
    </row>
    <row r="32" spans="1:6" ht="30" customHeight="1" x14ac:dyDescent="0.25">
      <c r="A32" s="99" t="s">
        <v>128</v>
      </c>
      <c r="B32" s="124"/>
      <c r="C32" s="100" t="s">
        <v>129</v>
      </c>
      <c r="D32" s="90">
        <v>0</v>
      </c>
      <c r="E32" s="104"/>
      <c r="F32" s="124"/>
    </row>
    <row r="33" spans="1:7" ht="30" customHeight="1" x14ac:dyDescent="0.25">
      <c r="A33" s="99" t="s">
        <v>130</v>
      </c>
      <c r="B33" s="124"/>
      <c r="C33" s="100" t="s">
        <v>57</v>
      </c>
      <c r="D33" s="90"/>
      <c r="E33" s="104"/>
      <c r="F33" s="124"/>
    </row>
    <row r="34" spans="1:7" ht="17.25" customHeight="1" x14ac:dyDescent="0.25">
      <c r="A34" s="92"/>
      <c r="B34" s="92"/>
      <c r="C34" s="92"/>
      <c r="D34" s="92"/>
      <c r="E34" s="92"/>
      <c r="F34" s="93"/>
      <c r="G34" s="92"/>
    </row>
    <row r="35" spans="1:7" ht="17.25" customHeight="1" thickBot="1" x14ac:dyDescent="0.3">
      <c r="A35" s="92"/>
      <c r="B35" s="92"/>
      <c r="C35" s="92"/>
      <c r="D35" s="92"/>
      <c r="E35" s="92"/>
      <c r="F35" s="93"/>
      <c r="G35" s="92"/>
    </row>
    <row r="36" spans="1:7" ht="27" thickBot="1" x14ac:dyDescent="0.3">
      <c r="A36" s="180" t="s">
        <v>131</v>
      </c>
      <c r="B36" s="181"/>
      <c r="C36" s="181"/>
      <c r="D36" s="181"/>
      <c r="E36" s="132"/>
      <c r="F36" s="114">
        <f>F12</f>
        <v>0</v>
      </c>
    </row>
  </sheetData>
  <sheetProtection selectLockedCells="1"/>
  <sortState xmlns:xlrd2="http://schemas.microsoft.com/office/spreadsheetml/2017/richdata2" ref="A11:E27">
    <sortCondition ref="A11:A27"/>
  </sortState>
  <mergeCells count="7">
    <mergeCell ref="A1:F1"/>
    <mergeCell ref="C2:E2"/>
    <mergeCell ref="A36:D36"/>
    <mergeCell ref="A14:D14"/>
    <mergeCell ref="A4:F4"/>
    <mergeCell ref="A8:F8"/>
    <mergeCell ref="A12:C12"/>
  </mergeCells>
  <pageMargins left="0.7" right="0.7" top="0.75" bottom="0.75" header="0.3" footer="0.3"/>
  <pageSetup scale="56" orientation="portrait" r:id="rId1"/>
  <headerFooter>
    <oddHeader xml:space="preserve">&amp;C&amp;"-,Bold"&amp;22Appendix B - Rates Workbook&amp;20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topLeftCell="A15" zoomScale="80" zoomScaleNormal="80" zoomScaleSheetLayoutView="70" workbookViewId="0">
      <selection activeCell="G34" sqref="G34"/>
    </sheetView>
  </sheetViews>
  <sheetFormatPr defaultColWidth="8.7109375" defaultRowHeight="15" x14ac:dyDescent="0.25"/>
  <cols>
    <col min="1" max="1" width="5.5703125" style="79" customWidth="1"/>
    <col min="2" max="2" width="65.42578125" style="64" customWidth="1"/>
    <col min="3" max="3" width="19.28515625" style="64" customWidth="1"/>
    <col min="4" max="4" width="15.7109375" style="64" customWidth="1"/>
    <col min="5" max="8" width="19.28515625" style="64" customWidth="1"/>
    <col min="9" max="9" width="26" style="64" customWidth="1"/>
    <col min="10" max="10" width="6.28515625" style="64" customWidth="1"/>
    <col min="11" max="16384" width="8.7109375" style="64"/>
  </cols>
  <sheetData>
    <row r="1" spans="1:9" ht="45" customHeight="1" x14ac:dyDescent="0.25">
      <c r="A1" s="176" t="s">
        <v>174</v>
      </c>
      <c r="B1" s="176"/>
      <c r="C1" s="176"/>
      <c r="D1" s="176"/>
      <c r="E1" s="176"/>
      <c r="F1" s="176"/>
      <c r="G1" s="176"/>
      <c r="H1" s="176"/>
      <c r="I1" s="176"/>
    </row>
    <row r="2" spans="1:9" ht="119.25" customHeight="1" x14ac:dyDescent="0.25">
      <c r="A2" s="65"/>
      <c r="B2" s="223" t="s">
        <v>175</v>
      </c>
      <c r="C2" s="224"/>
      <c r="D2" s="224"/>
      <c r="E2" s="224"/>
      <c r="F2" s="224"/>
      <c r="G2" s="224"/>
      <c r="H2" s="224"/>
      <c r="I2" s="226"/>
    </row>
    <row r="3" spans="1:9" ht="45" customHeight="1" x14ac:dyDescent="0.25">
      <c r="A3" s="66" t="s">
        <v>132</v>
      </c>
      <c r="B3" s="67" t="s">
        <v>133</v>
      </c>
      <c r="C3" s="68" t="s">
        <v>134</v>
      </c>
      <c r="D3" s="68" t="s">
        <v>135</v>
      </c>
      <c r="E3" s="68" t="s">
        <v>136</v>
      </c>
      <c r="F3" s="68" t="s">
        <v>137</v>
      </c>
      <c r="G3" s="68" t="s">
        <v>138</v>
      </c>
      <c r="H3" s="68" t="s">
        <v>176</v>
      </c>
      <c r="I3" s="68" t="s">
        <v>177</v>
      </c>
    </row>
    <row r="4" spans="1:9" ht="30" customHeight="1" x14ac:dyDescent="0.35">
      <c r="A4" s="65">
        <v>1</v>
      </c>
      <c r="B4" s="69" t="s">
        <v>10</v>
      </c>
      <c r="C4" s="70">
        <v>1</v>
      </c>
      <c r="D4" s="70" t="s">
        <v>139</v>
      </c>
      <c r="E4" s="71"/>
      <c r="F4" s="72">
        <v>40</v>
      </c>
      <c r="G4" s="71"/>
      <c r="H4" s="72">
        <f>52*3</f>
        <v>156</v>
      </c>
      <c r="I4" s="73">
        <f>C4*E4*F4*H4</f>
        <v>0</v>
      </c>
    </row>
    <row r="5" spans="1:9" ht="30" customHeight="1" x14ac:dyDescent="0.35">
      <c r="A5" s="65">
        <v>2</v>
      </c>
      <c r="B5" s="69" t="s">
        <v>13</v>
      </c>
      <c r="C5" s="74">
        <v>4</v>
      </c>
      <c r="D5" s="70" t="s">
        <v>139</v>
      </c>
      <c r="E5" s="71"/>
      <c r="F5" s="72">
        <v>40</v>
      </c>
      <c r="G5" s="71"/>
      <c r="H5" s="72">
        <f>52*3</f>
        <v>156</v>
      </c>
      <c r="I5" s="73">
        <f t="shared" ref="I5:I6" si="0">C5*E5*F5*H5</f>
        <v>0</v>
      </c>
    </row>
    <row r="6" spans="1:9" ht="30" customHeight="1" x14ac:dyDescent="0.35">
      <c r="A6" s="65">
        <v>3</v>
      </c>
      <c r="B6" s="69" t="s">
        <v>14</v>
      </c>
      <c r="C6" s="74">
        <v>9</v>
      </c>
      <c r="D6" s="70" t="s">
        <v>139</v>
      </c>
      <c r="E6" s="71"/>
      <c r="F6" s="72">
        <v>40</v>
      </c>
      <c r="G6" s="71"/>
      <c r="H6" s="72">
        <f>52*3</f>
        <v>156</v>
      </c>
      <c r="I6" s="73">
        <f t="shared" si="0"/>
        <v>0</v>
      </c>
    </row>
    <row r="7" spans="1:9" ht="158.25" customHeight="1" thickBot="1" x14ac:dyDescent="0.3">
      <c r="A7" s="66"/>
      <c r="B7" s="223" t="s">
        <v>179</v>
      </c>
      <c r="C7" s="224"/>
      <c r="D7" s="224"/>
      <c r="E7" s="235"/>
      <c r="F7" s="235"/>
      <c r="G7" s="224"/>
      <c r="H7" s="224"/>
      <c r="I7" s="226"/>
    </row>
    <row r="8" spans="1:9" ht="59.25" customHeight="1" x14ac:dyDescent="0.25">
      <c r="A8" s="66" t="s">
        <v>132</v>
      </c>
      <c r="B8" s="193" t="s">
        <v>140</v>
      </c>
      <c r="C8" s="194"/>
      <c r="D8" s="125" t="s">
        <v>141</v>
      </c>
      <c r="E8" s="197"/>
      <c r="F8" s="198"/>
      <c r="G8" s="127" t="s">
        <v>142</v>
      </c>
      <c r="H8" s="75" t="s">
        <v>143</v>
      </c>
      <c r="I8" s="76" t="s">
        <v>178</v>
      </c>
    </row>
    <row r="9" spans="1:9" ht="45.75" customHeight="1" x14ac:dyDescent="0.35">
      <c r="A9" s="65">
        <v>4</v>
      </c>
      <c r="B9" s="227" t="s">
        <v>144</v>
      </c>
      <c r="C9" s="228"/>
      <c r="D9" s="126">
        <v>3</v>
      </c>
      <c r="E9" s="199"/>
      <c r="F9" s="200"/>
      <c r="G9" s="128"/>
      <c r="H9" s="78">
        <v>36</v>
      </c>
      <c r="I9" s="73">
        <f>H9*G9*D9</f>
        <v>0</v>
      </c>
    </row>
    <row r="10" spans="1:9" ht="30" customHeight="1" x14ac:dyDescent="0.35">
      <c r="A10" s="65">
        <v>5</v>
      </c>
      <c r="B10" s="227" t="s">
        <v>145</v>
      </c>
      <c r="C10" s="228"/>
      <c r="D10" s="126">
        <v>10</v>
      </c>
      <c r="E10" s="199"/>
      <c r="F10" s="200"/>
      <c r="G10" s="128"/>
      <c r="H10" s="78">
        <v>36</v>
      </c>
      <c r="I10" s="73">
        <f t="shared" ref="I10:I14" si="1">H10*G10*D10</f>
        <v>0</v>
      </c>
    </row>
    <row r="11" spans="1:9" ht="30" customHeight="1" x14ac:dyDescent="0.35">
      <c r="A11" s="65">
        <v>6</v>
      </c>
      <c r="B11" s="227" t="s">
        <v>146</v>
      </c>
      <c r="C11" s="228"/>
      <c r="D11" s="126">
        <v>6</v>
      </c>
      <c r="E11" s="199"/>
      <c r="F11" s="200"/>
      <c r="G11" s="128"/>
      <c r="H11" s="78">
        <v>36</v>
      </c>
      <c r="I11" s="73">
        <f t="shared" si="1"/>
        <v>0</v>
      </c>
    </row>
    <row r="12" spans="1:9" ht="30" customHeight="1" x14ac:dyDescent="0.35">
      <c r="A12" s="65">
        <v>7</v>
      </c>
      <c r="B12" s="227" t="s">
        <v>147</v>
      </c>
      <c r="C12" s="228"/>
      <c r="D12" s="126">
        <v>6</v>
      </c>
      <c r="E12" s="199"/>
      <c r="F12" s="200"/>
      <c r="G12" s="128"/>
      <c r="H12" s="78">
        <v>36</v>
      </c>
      <c r="I12" s="73">
        <f t="shared" si="1"/>
        <v>0</v>
      </c>
    </row>
    <row r="13" spans="1:9" ht="30" customHeight="1" x14ac:dyDescent="0.35">
      <c r="A13" s="65">
        <v>8</v>
      </c>
      <c r="B13" s="227" t="s">
        <v>148</v>
      </c>
      <c r="C13" s="228"/>
      <c r="D13" s="126">
        <v>3</v>
      </c>
      <c r="E13" s="199"/>
      <c r="F13" s="200"/>
      <c r="G13" s="128"/>
      <c r="H13" s="78">
        <v>36</v>
      </c>
      <c r="I13" s="73">
        <f t="shared" si="1"/>
        <v>0</v>
      </c>
    </row>
    <row r="14" spans="1:9" ht="30" customHeight="1" thickBot="1" x14ac:dyDescent="0.4">
      <c r="A14" s="65">
        <v>9</v>
      </c>
      <c r="B14" s="227" t="s">
        <v>149</v>
      </c>
      <c r="C14" s="228"/>
      <c r="D14" s="126">
        <v>3</v>
      </c>
      <c r="E14" s="201"/>
      <c r="F14" s="202"/>
      <c r="G14" s="128"/>
      <c r="H14" s="78">
        <v>36</v>
      </c>
      <c r="I14" s="73">
        <f t="shared" si="1"/>
        <v>0</v>
      </c>
    </row>
    <row r="15" spans="1:9" ht="113.25" customHeight="1" x14ac:dyDescent="0.25">
      <c r="B15" s="223" t="s">
        <v>150</v>
      </c>
      <c r="C15" s="224"/>
      <c r="D15" s="224"/>
      <c r="E15" s="225"/>
      <c r="F15" s="225"/>
      <c r="G15" s="224"/>
      <c r="H15" s="224"/>
      <c r="I15" s="226"/>
    </row>
    <row r="16" spans="1:9" ht="30" customHeight="1" x14ac:dyDescent="0.25">
      <c r="A16" s="66" t="s">
        <v>132</v>
      </c>
      <c r="B16" s="193" t="s">
        <v>151</v>
      </c>
      <c r="C16" s="194"/>
      <c r="D16" s="80" t="s">
        <v>141</v>
      </c>
      <c r="E16" s="203"/>
      <c r="F16" s="204"/>
      <c r="G16" s="81" t="s">
        <v>142</v>
      </c>
      <c r="H16" s="81" t="s">
        <v>143</v>
      </c>
      <c r="I16" s="82" t="s">
        <v>178</v>
      </c>
    </row>
    <row r="17" spans="1:9" s="84" customFormat="1" ht="30" customHeight="1" x14ac:dyDescent="0.35">
      <c r="A17" s="70">
        <v>10</v>
      </c>
      <c r="B17" s="215" t="s">
        <v>70</v>
      </c>
      <c r="C17" s="216"/>
      <c r="D17" s="83">
        <v>1</v>
      </c>
      <c r="E17" s="211"/>
      <c r="F17" s="212"/>
      <c r="G17" s="77"/>
      <c r="H17" s="78">
        <v>36</v>
      </c>
      <c r="I17" s="73">
        <f>D17*G17*H17</f>
        <v>0</v>
      </c>
    </row>
    <row r="18" spans="1:9" s="84" customFormat="1" ht="30" customHeight="1" x14ac:dyDescent="0.35">
      <c r="A18" s="70">
        <v>11</v>
      </c>
      <c r="B18" s="215" t="s">
        <v>152</v>
      </c>
      <c r="C18" s="216"/>
      <c r="D18" s="83">
        <v>1</v>
      </c>
      <c r="E18" s="211"/>
      <c r="F18" s="212"/>
      <c r="G18" s="77">
        <v>0</v>
      </c>
      <c r="H18" s="78">
        <v>36</v>
      </c>
      <c r="I18" s="73">
        <f t="shared" ref="I18:I28" si="2">D18*G18*H18</f>
        <v>0</v>
      </c>
    </row>
    <row r="19" spans="1:9" s="84" customFormat="1" ht="30" customHeight="1" x14ac:dyDescent="0.35">
      <c r="A19" s="70">
        <v>12</v>
      </c>
      <c r="B19" s="215" t="s">
        <v>153</v>
      </c>
      <c r="C19" s="216"/>
      <c r="D19" s="83">
        <v>1</v>
      </c>
      <c r="E19" s="211"/>
      <c r="F19" s="212"/>
      <c r="G19" s="77">
        <v>0</v>
      </c>
      <c r="H19" s="78">
        <v>36</v>
      </c>
      <c r="I19" s="73">
        <f t="shared" si="2"/>
        <v>0</v>
      </c>
    </row>
    <row r="20" spans="1:9" s="84" customFormat="1" ht="30" customHeight="1" x14ac:dyDescent="0.35">
      <c r="A20" s="70">
        <v>13</v>
      </c>
      <c r="B20" s="215" t="s">
        <v>154</v>
      </c>
      <c r="C20" s="216"/>
      <c r="D20" s="83">
        <v>1</v>
      </c>
      <c r="E20" s="211"/>
      <c r="F20" s="212"/>
      <c r="G20" s="77">
        <v>0</v>
      </c>
      <c r="H20" s="78">
        <v>36</v>
      </c>
      <c r="I20" s="73">
        <f t="shared" si="2"/>
        <v>0</v>
      </c>
    </row>
    <row r="21" spans="1:9" s="84" customFormat="1" ht="30" customHeight="1" x14ac:dyDescent="0.35">
      <c r="A21" s="70">
        <v>14</v>
      </c>
      <c r="B21" s="215" t="s">
        <v>155</v>
      </c>
      <c r="C21" s="216"/>
      <c r="D21" s="83">
        <v>4</v>
      </c>
      <c r="E21" s="211"/>
      <c r="F21" s="212"/>
      <c r="G21" s="77">
        <v>0</v>
      </c>
      <c r="H21" s="78">
        <v>36</v>
      </c>
      <c r="I21" s="73">
        <f t="shared" si="2"/>
        <v>0</v>
      </c>
    </row>
    <row r="22" spans="1:9" s="84" customFormat="1" ht="30" customHeight="1" x14ac:dyDescent="0.35">
      <c r="A22" s="70">
        <v>15</v>
      </c>
      <c r="B22" s="215" t="s">
        <v>156</v>
      </c>
      <c r="C22" s="216"/>
      <c r="D22" s="83">
        <v>4</v>
      </c>
      <c r="E22" s="211"/>
      <c r="F22" s="212"/>
      <c r="G22" s="77">
        <v>0</v>
      </c>
      <c r="H22" s="78">
        <v>36</v>
      </c>
      <c r="I22" s="73">
        <f t="shared" si="2"/>
        <v>0</v>
      </c>
    </row>
    <row r="23" spans="1:9" s="84" customFormat="1" ht="30" customHeight="1" x14ac:dyDescent="0.35">
      <c r="A23" s="70">
        <v>16</v>
      </c>
      <c r="B23" s="215" t="s">
        <v>157</v>
      </c>
      <c r="C23" s="216"/>
      <c r="D23" s="83">
        <v>2</v>
      </c>
      <c r="E23" s="211"/>
      <c r="F23" s="212"/>
      <c r="G23" s="77">
        <v>0</v>
      </c>
      <c r="H23" s="78">
        <v>36</v>
      </c>
      <c r="I23" s="73">
        <f t="shared" si="2"/>
        <v>0</v>
      </c>
    </row>
    <row r="24" spans="1:9" s="84" customFormat="1" ht="30" customHeight="1" x14ac:dyDescent="0.35">
      <c r="A24" s="70">
        <v>17</v>
      </c>
      <c r="B24" s="215" t="s">
        <v>158</v>
      </c>
      <c r="C24" s="216"/>
      <c r="D24" s="83">
        <v>1</v>
      </c>
      <c r="E24" s="211"/>
      <c r="F24" s="212"/>
      <c r="G24" s="77">
        <v>0</v>
      </c>
      <c r="H24" s="78">
        <v>36</v>
      </c>
      <c r="I24" s="73">
        <f t="shared" si="2"/>
        <v>0</v>
      </c>
    </row>
    <row r="25" spans="1:9" s="84" customFormat="1" ht="30" customHeight="1" x14ac:dyDescent="0.35">
      <c r="A25" s="70">
        <v>18</v>
      </c>
      <c r="B25" s="215" t="s">
        <v>159</v>
      </c>
      <c r="C25" s="216"/>
      <c r="D25" s="83">
        <v>1</v>
      </c>
      <c r="E25" s="211"/>
      <c r="F25" s="212"/>
      <c r="G25" s="77">
        <v>0</v>
      </c>
      <c r="H25" s="78">
        <v>36</v>
      </c>
      <c r="I25" s="73">
        <f t="shared" si="2"/>
        <v>0</v>
      </c>
    </row>
    <row r="26" spans="1:9" s="84" customFormat="1" ht="30" customHeight="1" x14ac:dyDescent="0.35">
      <c r="A26" s="70">
        <v>19</v>
      </c>
      <c r="B26" s="215" t="s">
        <v>160</v>
      </c>
      <c r="C26" s="216"/>
      <c r="D26" s="85">
        <v>1</v>
      </c>
      <c r="E26" s="211"/>
      <c r="F26" s="212"/>
      <c r="G26" s="77">
        <v>0</v>
      </c>
      <c r="H26" s="78">
        <v>36</v>
      </c>
      <c r="I26" s="73">
        <f t="shared" si="2"/>
        <v>0</v>
      </c>
    </row>
    <row r="27" spans="1:9" s="84" customFormat="1" ht="30" customHeight="1" x14ac:dyDescent="0.35">
      <c r="A27" s="70">
        <v>20</v>
      </c>
      <c r="B27" s="215" t="s">
        <v>161</v>
      </c>
      <c r="C27" s="216"/>
      <c r="D27" s="85">
        <v>1</v>
      </c>
      <c r="E27" s="211"/>
      <c r="F27" s="212"/>
      <c r="G27" s="77">
        <v>0</v>
      </c>
      <c r="H27" s="78">
        <v>36</v>
      </c>
      <c r="I27" s="73">
        <f t="shared" si="2"/>
        <v>0</v>
      </c>
    </row>
    <row r="28" spans="1:9" s="84" customFormat="1" ht="30" customHeight="1" x14ac:dyDescent="0.35">
      <c r="A28" s="70">
        <v>21</v>
      </c>
      <c r="B28" s="215" t="s">
        <v>162</v>
      </c>
      <c r="C28" s="216"/>
      <c r="D28" s="85">
        <v>1</v>
      </c>
      <c r="E28" s="213"/>
      <c r="F28" s="214"/>
      <c r="G28" s="77">
        <v>0</v>
      </c>
      <c r="H28" s="78">
        <v>36</v>
      </c>
      <c r="I28" s="73">
        <f t="shared" si="2"/>
        <v>0</v>
      </c>
    </row>
    <row r="29" spans="1:9" ht="30" customHeight="1" x14ac:dyDescent="0.25">
      <c r="A29" s="66" t="s">
        <v>132</v>
      </c>
      <c r="B29" s="193" t="s">
        <v>48</v>
      </c>
      <c r="C29" s="194"/>
      <c r="D29" s="86" t="s">
        <v>141</v>
      </c>
      <c r="E29" s="203"/>
      <c r="F29" s="204"/>
      <c r="G29" s="87" t="s">
        <v>142</v>
      </c>
      <c r="H29" s="87" t="s">
        <v>143</v>
      </c>
      <c r="I29" s="88" t="s">
        <v>178</v>
      </c>
    </row>
    <row r="30" spans="1:9" s="84" customFormat="1" ht="30" customHeight="1" x14ac:dyDescent="0.35">
      <c r="A30" s="70">
        <v>22</v>
      </c>
      <c r="B30" s="215" t="s">
        <v>163</v>
      </c>
      <c r="C30" s="216"/>
      <c r="D30" s="70">
        <v>1</v>
      </c>
      <c r="E30" s="217"/>
      <c r="F30" s="218"/>
      <c r="G30" s="77">
        <v>0</v>
      </c>
      <c r="H30" s="78">
        <v>36</v>
      </c>
      <c r="I30" s="73">
        <f>D30*G30*H30</f>
        <v>0</v>
      </c>
    </row>
    <row r="31" spans="1:9" s="84" customFormat="1" ht="42" customHeight="1" x14ac:dyDescent="0.35">
      <c r="A31" s="70">
        <v>23</v>
      </c>
      <c r="B31" s="215" t="s">
        <v>164</v>
      </c>
      <c r="C31" s="216"/>
      <c r="D31" s="70">
        <v>1</v>
      </c>
      <c r="E31" s="219"/>
      <c r="F31" s="220"/>
      <c r="G31" s="77"/>
      <c r="H31" s="78">
        <v>36</v>
      </c>
      <c r="I31" s="73">
        <f>D31*G31*H31</f>
        <v>0</v>
      </c>
    </row>
    <row r="32" spans="1:9" s="84" customFormat="1" ht="30" customHeight="1" x14ac:dyDescent="0.35">
      <c r="A32" s="70">
        <v>24</v>
      </c>
      <c r="B32" s="234" t="s">
        <v>165</v>
      </c>
      <c r="C32" s="234"/>
      <c r="D32" s="70">
        <v>3</v>
      </c>
      <c r="E32" s="221"/>
      <c r="F32" s="222"/>
      <c r="G32" s="77">
        <v>0</v>
      </c>
      <c r="H32" s="78">
        <v>36</v>
      </c>
      <c r="I32" s="73">
        <f>D32*G32*H32</f>
        <v>0</v>
      </c>
    </row>
    <row r="33" spans="1:10" ht="30" customHeight="1" x14ac:dyDescent="0.25">
      <c r="A33" s="66" t="s">
        <v>132</v>
      </c>
      <c r="B33" s="193" t="s">
        <v>166</v>
      </c>
      <c r="C33" s="194"/>
      <c r="D33" s="86" t="s">
        <v>141</v>
      </c>
      <c r="E33" s="203"/>
      <c r="F33" s="204"/>
      <c r="G33" s="87" t="s">
        <v>142</v>
      </c>
      <c r="H33" s="87" t="s">
        <v>143</v>
      </c>
      <c r="I33" s="88" t="s">
        <v>178</v>
      </c>
    </row>
    <row r="34" spans="1:10" ht="30" customHeight="1" x14ac:dyDescent="0.25">
      <c r="A34" s="70">
        <v>25</v>
      </c>
      <c r="B34" s="195" t="s">
        <v>167</v>
      </c>
      <c r="C34" s="196"/>
      <c r="D34" s="89">
        <v>96</v>
      </c>
      <c r="E34" s="205"/>
      <c r="F34" s="206"/>
      <c r="G34" s="90"/>
      <c r="H34" s="78">
        <v>36</v>
      </c>
      <c r="I34" s="91">
        <f>H34*G34*D34</f>
        <v>0</v>
      </c>
    </row>
    <row r="35" spans="1:10" ht="30" customHeight="1" x14ac:dyDescent="0.25">
      <c r="A35" s="70">
        <v>26</v>
      </c>
      <c r="B35" s="195" t="s">
        <v>168</v>
      </c>
      <c r="C35" s="196"/>
      <c r="D35" s="89">
        <v>194</v>
      </c>
      <c r="E35" s="207"/>
      <c r="F35" s="208"/>
      <c r="G35" s="90"/>
      <c r="H35" s="78">
        <v>36</v>
      </c>
      <c r="I35" s="91">
        <f t="shared" ref="I35:I36" si="3">H35*G35*D35</f>
        <v>0</v>
      </c>
    </row>
    <row r="36" spans="1:10" ht="30" customHeight="1" x14ac:dyDescent="0.25">
      <c r="A36" s="70">
        <v>27</v>
      </c>
      <c r="B36" s="195" t="s">
        <v>169</v>
      </c>
      <c r="C36" s="196"/>
      <c r="D36" s="89">
        <v>194</v>
      </c>
      <c r="E36" s="209"/>
      <c r="F36" s="210"/>
      <c r="G36" s="90"/>
      <c r="H36" s="78">
        <v>36</v>
      </c>
      <c r="I36" s="91">
        <f t="shared" si="3"/>
        <v>0</v>
      </c>
    </row>
    <row r="37" spans="1:10" ht="17.25" customHeight="1" thickBot="1" x14ac:dyDescent="0.3">
      <c r="B37" s="92"/>
      <c r="C37" s="92"/>
      <c r="D37" s="92"/>
      <c r="E37" s="92"/>
      <c r="F37" s="92"/>
      <c r="G37" s="92"/>
      <c r="H37" s="92"/>
      <c r="I37" s="93"/>
      <c r="J37" s="92"/>
    </row>
    <row r="38" spans="1:10" ht="30" customHeight="1" thickBot="1" x14ac:dyDescent="0.3">
      <c r="B38" s="231" t="s">
        <v>170</v>
      </c>
      <c r="C38" s="232"/>
      <c r="D38" s="232"/>
      <c r="E38" s="232"/>
      <c r="F38" s="232"/>
      <c r="G38" s="233"/>
      <c r="H38" s="229">
        <f>SUM(I4:I36)</f>
        <v>0</v>
      </c>
      <c r="I38" s="230"/>
    </row>
    <row r="40" spans="1:10" ht="15.75" x14ac:dyDescent="0.25">
      <c r="B40" s="131" t="s">
        <v>171</v>
      </c>
      <c r="C40" s="130"/>
      <c r="D40" s="130"/>
      <c r="E40" s="130"/>
    </row>
    <row r="41" spans="1:10" x14ac:dyDescent="0.25">
      <c r="B41" s="64" t="s">
        <v>172</v>
      </c>
    </row>
    <row r="44" spans="1:10" x14ac:dyDescent="0.25">
      <c r="B44" s="130"/>
      <c r="C44" s="130"/>
      <c r="D44" s="130"/>
    </row>
  </sheetData>
  <sheetProtection selectLockedCells="1"/>
  <mergeCells count="41">
    <mergeCell ref="A1:I1"/>
    <mergeCell ref="H38:I38"/>
    <mergeCell ref="B38:G38"/>
    <mergeCell ref="B16:C16"/>
    <mergeCell ref="B29:C29"/>
    <mergeCell ref="B30:C30"/>
    <mergeCell ref="B31:C31"/>
    <mergeCell ref="B32:C32"/>
    <mergeCell ref="B17:C17"/>
    <mergeCell ref="B18:C18"/>
    <mergeCell ref="B19:C19"/>
    <mergeCell ref="B20:C20"/>
    <mergeCell ref="B2:I2"/>
    <mergeCell ref="B7:I7"/>
    <mergeCell ref="B28:C28"/>
    <mergeCell ref="B14:C14"/>
    <mergeCell ref="B27:C27"/>
    <mergeCell ref="B26:C26"/>
    <mergeCell ref="B8:C8"/>
    <mergeCell ref="B15:I15"/>
    <mergeCell ref="B9:C9"/>
    <mergeCell ref="B10:C10"/>
    <mergeCell ref="B11:C11"/>
    <mergeCell ref="B12:C12"/>
    <mergeCell ref="B13:C13"/>
    <mergeCell ref="B33:C33"/>
    <mergeCell ref="B34:C34"/>
    <mergeCell ref="E8:F14"/>
    <mergeCell ref="E29:F29"/>
    <mergeCell ref="E33:F33"/>
    <mergeCell ref="E34:F36"/>
    <mergeCell ref="B35:C35"/>
    <mergeCell ref="B36:C36"/>
    <mergeCell ref="E17:F28"/>
    <mergeCell ref="E16:F16"/>
    <mergeCell ref="B21:C21"/>
    <mergeCell ref="E30:F32"/>
    <mergeCell ref="B23:C23"/>
    <mergeCell ref="B24:C24"/>
    <mergeCell ref="B25:C25"/>
    <mergeCell ref="B22:C22"/>
  </mergeCells>
  <pageMargins left="0.7" right="0.7" top="0.75" bottom="0.75" header="0.3" footer="0.3"/>
  <pageSetup scale="58" fitToHeight="2" orientation="landscape" r:id="rId1"/>
  <headerFooter>
    <oddHeader xml:space="preserve">&amp;C&amp;"-,Bold"&amp;22Appendix B - Rates Workbook&amp;20
</oddHeader>
  </headerFooter>
  <rowBreaks count="1" manualBreakCount="1">
    <brk id="1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1F5888AB8D34292E227BD1F9C7275" ma:contentTypeVersion="10" ma:contentTypeDescription="Create a new document." ma:contentTypeScope="" ma:versionID="5fcaeda83c56f6cb09a50a2c9fee2181">
  <xsd:schema xmlns:xsd="http://www.w3.org/2001/XMLSchema" xmlns:xs="http://www.w3.org/2001/XMLSchema" xmlns:p="http://schemas.microsoft.com/office/2006/metadata/properties" xmlns:ns2="106b3211-bffe-401a-99eb-baed744b4bcc" xmlns:ns3="e194a4b0-b86a-44fc-9ce4-783d040b3db6" targetNamespace="http://schemas.microsoft.com/office/2006/metadata/properties" ma:root="true" ma:fieldsID="38c840d9ed10ec3f846f05690edcdd74" ns2:_="" ns3:_="">
    <xsd:import namespace="106b3211-bffe-401a-99eb-baed744b4bcc"/>
    <xsd:import namespace="e194a4b0-b86a-44fc-9ce4-783d040b3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b3211-bffe-401a-99eb-baed744b4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4a4b0-b86a-44fc-9ce4-783d040b3db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D207F-7CF3-4870-A8AB-767065C59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b3211-bffe-401a-99eb-baed744b4bcc"/>
    <ds:schemaRef ds:uri="e194a4b0-b86a-44fc-9ce4-783d040b3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077AAA-C5A4-4C77-AD9F-584801C061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1B5964-C6B9-402C-9886-A658DACCA0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JEA INPUT SHEET 1</vt:lpstr>
      <vt:lpstr>JEA INPUT SHEET 2</vt:lpstr>
      <vt:lpstr>JEA INPUT SHEET 3</vt:lpstr>
      <vt:lpstr>JEA INPUT SHEET 4</vt:lpstr>
      <vt:lpstr>OPTION A</vt:lpstr>
      <vt:lpstr>'JEA INPUT SHEET 1'!Print_Area</vt:lpstr>
      <vt:lpstr>'JEA INPUT SHEET 2'!Print_Area</vt:lpstr>
      <vt:lpstr>'JEA INPUT SHEET 3'!Print_Area</vt:lpstr>
      <vt:lpstr>'JEA INPUT SHEET 4'!Print_Area</vt:lpstr>
      <vt:lpstr>'OPTION A'!Print_Area</vt:lpstr>
    </vt:vector>
  </TitlesOfParts>
  <Manager/>
  <Company>JEA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093-16 BAFO REQUEST BID WORKBOOK</dc:title>
  <dc:subject/>
  <dc:creator>GuevL@jea.com</dc:creator>
  <cp:keywords/>
  <dc:description/>
  <cp:lastModifiedBy>Behr, Jason V.</cp:lastModifiedBy>
  <cp:revision/>
  <dcterms:created xsi:type="dcterms:W3CDTF">2014-09-18T14:48:12Z</dcterms:created>
  <dcterms:modified xsi:type="dcterms:W3CDTF">2024-11-01T18:54:22Z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0x0101002E4E7A6CA0008041B529864F2CCE0609</vt:lpwstr>
  </property>
  <property fmtid="{D5CDD505-2E9C-101B-9397-08002B2CF9AE}" pid="3" name="_dlc_DocIdItemGuid">
    <vt:lpwstr>91d842fb-bf2a-42c0-b9aa-6db81887bc5b</vt:lpwstr>
  </property>
  <property fmtid="{D5CDD505-2E9C-101B-9397-08002B2CF9AE}" pid="4" name="Order">
    <vt:r8>735400</vt:r8>
  </property>
</Properties>
</file>