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7\"/>
    </mc:Choice>
  </mc:AlternateContent>
  <bookViews>
    <workbookView xWindow="90" yWindow="120" windowWidth="12420" windowHeight="8025" tabRatio="825"/>
  </bookViews>
  <sheets>
    <sheet name="JEA INPUT SHEET 1" sheetId="4" r:id="rId1"/>
    <sheet name="JEA INPUT SHEET 2" sheetId="9" r:id="rId2"/>
    <sheet name="JEA INPUT SHEET 3" sheetId="15" r:id="rId3"/>
    <sheet name="OPTIONAL EQUIPMENT" sheetId="13" r:id="rId4"/>
  </sheets>
  <definedNames>
    <definedName name="_xlnm.Print_Area" localSheetId="0">'JEA INPUT SHEET 1'!$A$1:$G$21</definedName>
    <definedName name="_xlnm.Print_Area" localSheetId="1">'JEA INPUT SHEET 2'!$A$1:$G$27</definedName>
    <definedName name="_xlnm.Print_Area" localSheetId="2">'JEA INPUT SHEET 3'!$A$1:$E$22</definedName>
    <definedName name="_xlnm.Print_Area" localSheetId="3">'OPTIONAL EQUIPMENT'!$A$1:$D$39</definedName>
  </definedNames>
  <calcPr calcId="162913"/>
</workbook>
</file>

<file path=xl/calcChain.xml><?xml version="1.0" encoding="utf-8"?>
<calcChain xmlns="http://schemas.openxmlformats.org/spreadsheetml/2006/main">
  <c r="C39" i="13" l="1"/>
  <c r="G18" i="4" l="1"/>
  <c r="G6" i="4" l="1"/>
  <c r="D6" i="4"/>
  <c r="E17" i="15" l="1"/>
  <c r="E18" i="15"/>
  <c r="E9" i="15"/>
  <c r="E6" i="15"/>
  <c r="E8" i="15"/>
  <c r="E12" i="15"/>
  <c r="E11" i="15"/>
  <c r="E10" i="15"/>
  <c r="E7" i="15"/>
  <c r="E16" i="15" l="1"/>
  <c r="E14" i="15"/>
  <c r="E13" i="15"/>
  <c r="E5" i="15" l="1"/>
  <c r="E19" i="15" l="1"/>
  <c r="E22" i="15" s="1"/>
  <c r="G7" i="4" l="1"/>
  <c r="D7" i="4"/>
  <c r="E23" i="9" l="1"/>
  <c r="E22" i="9"/>
  <c r="E24" i="9" l="1"/>
  <c r="G8" i="4"/>
  <c r="D8" i="4"/>
  <c r="E4" i="9" l="1"/>
  <c r="E5" i="9" l="1"/>
  <c r="E16" i="9" l="1"/>
  <c r="E17" i="9" s="1"/>
  <c r="E10" i="9"/>
  <c r="E11" i="9" s="1"/>
  <c r="F27" i="9" s="1"/>
  <c r="D5" i="4"/>
  <c r="G5" i="4"/>
  <c r="G9" i="4" l="1"/>
  <c r="D9" i="4"/>
  <c r="G10" i="4" l="1"/>
  <c r="D10" i="4"/>
  <c r="G12" i="4" l="1"/>
  <c r="G20" i="4" s="1"/>
</calcChain>
</file>

<file path=xl/sharedStrings.xml><?xml version="1.0" encoding="utf-8"?>
<sst xmlns="http://schemas.openxmlformats.org/spreadsheetml/2006/main" count="173" uniqueCount="119">
  <si>
    <t>A1</t>
  </si>
  <si>
    <t>A2</t>
  </si>
  <si>
    <t>ST RATE
($/HR)</t>
  </si>
  <si>
    <t>ESTIMATED
ST HRS</t>
  </si>
  <si>
    <t>ESTIMATED
OT HRS</t>
  </si>
  <si>
    <t>ESTIMATED
 ST LABOR COST</t>
  </si>
  <si>
    <t>ESTIMATED
OT LABOR COST</t>
  </si>
  <si>
    <t>Labor</t>
  </si>
  <si>
    <t>Subtotal - Straight Time Labor Cost</t>
  </si>
  <si>
    <t>Subtotal - OT Labor Cost</t>
  </si>
  <si>
    <t>DESCRIPTION</t>
  </si>
  <si>
    <t>PERCENT</t>
  </si>
  <si>
    <t>ESTIMATED COST</t>
  </si>
  <si>
    <t>TOTAL COST</t>
  </si>
  <si>
    <r>
      <t xml:space="preserve">2.  All Travel shall comply with JEA's Travel Policy.  Current IRS.gov mileage rates will apply.  Current daily </t>
    </r>
    <r>
      <rPr>
        <b/>
        <sz val="11"/>
        <color theme="1"/>
        <rFont val="Calibri"/>
        <family val="2"/>
        <scheme val="minor"/>
      </rPr>
      <t>maximum</t>
    </r>
    <r>
      <rPr>
        <sz val="11"/>
        <color theme="1"/>
        <rFont val="Calibri"/>
        <family val="2"/>
        <scheme val="minor"/>
      </rPr>
      <t xml:space="preserve"> Per Diem rate (meals &amp; lodging) per JEA Travel Policy is 150.00.</t>
    </r>
  </si>
  <si>
    <t>TOTAL COST - SUBCONTRACT + MARKUP</t>
  </si>
  <si>
    <t>Materials Markup - not to exceed 10%</t>
  </si>
  <si>
    <t>Subcontract Markup  - not to exceed 10%</t>
  </si>
  <si>
    <t>TOTAL COST - EQUIPMENT RENTAL + MARKUP</t>
  </si>
  <si>
    <r>
      <t xml:space="preserve">Equipment Rental Markup - </t>
    </r>
    <r>
      <rPr>
        <sz val="11"/>
        <color theme="1"/>
        <rFont val="Calibri"/>
        <family val="2"/>
        <scheme val="minor"/>
      </rPr>
      <t>not to exceed 10%
(includes applicable Fuel costs)</t>
    </r>
  </si>
  <si>
    <t>1.   Double Time (2X) Labor rates are not permitted.  JEA will only pay up to 1.5 X the straight time rate for Overtime hours.</t>
  </si>
  <si>
    <t>TOTAL COST INPUT SHEET 1 = A1 + A2</t>
  </si>
  <si>
    <r>
      <t>OT RATE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
Up to 1.5 X Str. Time</t>
    </r>
  </si>
  <si>
    <t>LABOR CLASSIFICATION</t>
  </si>
  <si>
    <t>ESTIMATED
UNITS</t>
  </si>
  <si>
    <t>UNIT</t>
  </si>
  <si>
    <t>COST / UNIT</t>
  </si>
  <si>
    <t>TOTAL COST (ESTIMATED UNITS x COST / UNIT)</t>
  </si>
  <si>
    <t>SUPPORT EQUIPMENT</t>
  </si>
  <si>
    <t>B1</t>
  </si>
  <si>
    <t>B2</t>
  </si>
  <si>
    <t>B3</t>
  </si>
  <si>
    <t>TOTAL COST - SUPPORT EQUIPMENT</t>
  </si>
  <si>
    <t>B4</t>
  </si>
  <si>
    <t>Total Cost Input Sheet 2 = B1 + B2 + B3 +B4</t>
  </si>
  <si>
    <t>PER DAY</t>
  </si>
  <si>
    <t>Per Diem Subtotal</t>
  </si>
  <si>
    <t>Per Diem Rate</t>
  </si>
  <si>
    <t>NORTHSIDE GENERATING STATION ASBESTOS &amp; LEAD PAINT ABATEMENT</t>
  </si>
  <si>
    <t>GENERAL LABORER / HELPER</t>
  </si>
  <si>
    <t>FOREMAN</t>
  </si>
  <si>
    <t>JOURNEYMAN</t>
  </si>
  <si>
    <t>Company Pickup Truck</t>
  </si>
  <si>
    <t>Company Box Truck (Material Truck)</t>
  </si>
  <si>
    <t>Conex (tool/storage trailer)</t>
  </si>
  <si>
    <t>Item</t>
  </si>
  <si>
    <t>Price</t>
  </si>
  <si>
    <t>UOM</t>
  </si>
  <si>
    <t>Construction Equipment</t>
  </si>
  <si>
    <t>per day</t>
  </si>
  <si>
    <t>Cargo Trailer (7' x 16')</t>
  </si>
  <si>
    <t>per week</t>
  </si>
  <si>
    <t>Forklift</t>
  </si>
  <si>
    <t xml:space="preserve">Scaffold Setup - 5' x 7' </t>
  </si>
  <si>
    <t>Portable Lighting</t>
  </si>
  <si>
    <t>Generator, 15KW</t>
  </si>
  <si>
    <t>Generator, 10KW</t>
  </si>
  <si>
    <t>Generator, 5KW</t>
  </si>
  <si>
    <t>Field Testing Equipment</t>
  </si>
  <si>
    <t>pH Meter</t>
  </si>
  <si>
    <t>Vapor Detector Pump</t>
  </si>
  <si>
    <t>Combination Gas Indicator</t>
  </si>
  <si>
    <t>Photoionization Detector (pid)</t>
  </si>
  <si>
    <t>Organic Vapor Analyzer</t>
  </si>
  <si>
    <t>Personnel Monitoring Pump</t>
  </si>
  <si>
    <t>Miscellaneous Equipment</t>
  </si>
  <si>
    <t>Portable Decon Shower</t>
  </si>
  <si>
    <t>Airless Sprayer</t>
  </si>
  <si>
    <t>Needle gun w/HEPA Vacuum System</t>
  </si>
  <si>
    <t>Grinder with HEPA</t>
  </si>
  <si>
    <t>2000 CFM HEPA Air Filtration Unit</t>
  </si>
  <si>
    <t>HEPA Vacuum (wet/dry)</t>
  </si>
  <si>
    <t>Negative Air Unit</t>
  </si>
  <si>
    <t>Negative Air Unit, Variable Speed</t>
  </si>
  <si>
    <t>Hog Ring Gun</t>
  </si>
  <si>
    <t>per month</t>
  </si>
  <si>
    <t>PROJECT SUPERINTENDENT</t>
  </si>
  <si>
    <t>C1</t>
  </si>
  <si>
    <t>Total Cost Input Sheet 3 = C1</t>
  </si>
  <si>
    <t>Estimated
Quantity</t>
  </si>
  <si>
    <t>LF</t>
  </si>
  <si>
    <t>SF</t>
  </si>
  <si>
    <t>Notes:</t>
  </si>
  <si>
    <t>3.  JEA will only pay per diem for Contractors that reside greater than 75 miles one way from the electric plant where the work is being performed - See Technical Specification paragraph 11.5.</t>
  </si>
  <si>
    <r>
      <t xml:space="preserve">Hourly Labor Rates and Per Diem Costs  (5-Year Estimate) - </t>
    </r>
    <r>
      <rPr>
        <b/>
        <sz val="16"/>
        <color theme="1"/>
        <rFont val="Calibri"/>
        <family val="2"/>
        <scheme val="minor"/>
      </rPr>
      <t>Fill in the Yellow Cells Only</t>
    </r>
  </si>
  <si>
    <t>Total Five-Year Bid Price  =  Input Sheet 1  +  Input Sheet 2 + Input Sheet 3</t>
  </si>
  <si>
    <t>EQUIPMENT RENTAL MARKUP - 5 Year Estimate</t>
  </si>
  <si>
    <t>SUBCONTRACT MARKUP - 5 Year Estimate</t>
  </si>
  <si>
    <t>EQUIPMENT OPERATING COSTS - 5 Year Estimate</t>
  </si>
  <si>
    <t>Boom Lift - 40'</t>
  </si>
  <si>
    <t>Boom Lift - 60'</t>
  </si>
  <si>
    <t>MATERIALS MARKUP - 5 Year Estimate</t>
  </si>
  <si>
    <t>TOTAL COST - MATERIALS + MARKUP</t>
  </si>
  <si>
    <t>Remove and dispose of ACM floor tile or sheet vinyl, including adhesive, from concrete substrate.</t>
  </si>
  <si>
    <r>
      <t xml:space="preserve">Thermal pipe insulation removal &amp; disposal on scaffolding 8'-16' high.  Pipe less than 6" diameter with metal jacket.  </t>
    </r>
    <r>
      <rPr>
        <b/>
        <sz val="11"/>
        <color theme="1"/>
        <rFont val="Calibri"/>
        <family val="2"/>
        <scheme val="minor"/>
      </rPr>
      <t>Glove Bag Removal.</t>
    </r>
  </si>
  <si>
    <r>
      <t xml:space="preserve">Thermal pipe insulation removal &amp; disposal on scaffolding 8'-16' high.  Pipe less than 6" diameter with metal jacket.  </t>
    </r>
    <r>
      <rPr>
        <b/>
        <sz val="11"/>
        <color theme="1"/>
        <rFont val="Calibri"/>
        <family val="2"/>
        <scheme val="minor"/>
      </rPr>
      <t>Gross Removal.</t>
    </r>
  </si>
  <si>
    <r>
      <t xml:space="preserve">Thermal pipe insulation removal &amp; disposal on scaffolding 8'-16' high.  Pipe 6" to 12"  diameter with metal jacket.  </t>
    </r>
    <r>
      <rPr>
        <b/>
        <sz val="11"/>
        <color theme="1"/>
        <rFont val="Calibri"/>
        <family val="2"/>
        <scheme val="minor"/>
      </rPr>
      <t>Gross Removal.</t>
    </r>
  </si>
  <si>
    <r>
      <t xml:space="preserve">Remove and dispose of pipe &amp; ACM insulation on scaffolding 8'-16' high.  Pipe size less than 6" in diameter with metal jacket.  </t>
    </r>
    <r>
      <rPr>
        <b/>
        <sz val="11"/>
        <color theme="1"/>
        <rFont val="Calibri"/>
        <family val="2"/>
        <scheme val="minor"/>
      </rPr>
      <t>Cut and Wrap Method.</t>
    </r>
  </si>
  <si>
    <r>
      <t xml:space="preserve">Remove and dispose of pipe &amp; ACM insulation on scaffolding 8'-16' high.  Pipe size 6" to 12" in diameter with metal jacket.  </t>
    </r>
    <r>
      <rPr>
        <b/>
        <sz val="11"/>
        <color theme="1"/>
        <rFont val="Calibri"/>
        <family val="2"/>
        <scheme val="minor"/>
      </rPr>
      <t>Cut and Wrap Method.</t>
    </r>
  </si>
  <si>
    <t>Remove and dispose of LBP from metal poles less than 4" in diameter.</t>
  </si>
  <si>
    <t>Per 55 Gal. Drum</t>
  </si>
  <si>
    <r>
      <t xml:space="preserve">Remove and dispose of LBP from Exterior walls to substrate - </t>
    </r>
    <r>
      <rPr>
        <b/>
        <sz val="11"/>
        <color theme="1"/>
        <rFont val="Calibri"/>
        <family val="2"/>
        <scheme val="minor"/>
      </rPr>
      <t>Mechanical Stripping.</t>
    </r>
  </si>
  <si>
    <t>GENERAL FOREMAN</t>
  </si>
  <si>
    <t>Asbestos Containing Material (ACM) Removal</t>
  </si>
  <si>
    <t xml:space="preserve">Lead Based Paint (LBP) Removal </t>
  </si>
  <si>
    <r>
      <t xml:space="preserve">Thermal pipe insulation removal &amp; disposal on scaffolding 8'-16' high.  Pipe 6" to 12" diameter with metal jacket. </t>
    </r>
    <r>
      <rPr>
        <b/>
        <sz val="11"/>
        <color theme="1"/>
        <rFont val="Calibri"/>
        <family val="2"/>
        <scheme val="minor"/>
      </rPr>
      <t xml:space="preserve"> Glove Bag Removal.</t>
    </r>
  </si>
  <si>
    <r>
      <t xml:space="preserve">Thermal pipe insulation removal &amp; disposal on scaffolding 8'-16' high.  Pipe size greater than 12" and up to 24" diameter with metal jacket.  </t>
    </r>
    <r>
      <rPr>
        <b/>
        <sz val="11"/>
        <color theme="1"/>
        <rFont val="Calibri"/>
        <family val="2"/>
        <scheme val="minor"/>
      </rPr>
      <t>Gross Removal.</t>
    </r>
  </si>
  <si>
    <r>
      <t xml:space="preserve">Thermal pipe insulation removal &amp; disposal on scaffolding 8'-16' high.  Pipe size greater than 12" and up to 24" diameter with metal jacket.  </t>
    </r>
    <r>
      <rPr>
        <b/>
        <sz val="11"/>
        <color theme="1"/>
        <rFont val="Calibri"/>
        <family val="2"/>
        <scheme val="minor"/>
      </rPr>
      <t>Glove Bag Removal.</t>
    </r>
  </si>
  <si>
    <r>
      <t xml:space="preserve">Per Diem Rate - Respondent Shall Provide Per Diem Rate 
</t>
    </r>
    <r>
      <rPr>
        <b/>
        <sz val="14"/>
        <color theme="1"/>
        <rFont val="Calibri"/>
        <family val="2"/>
        <scheme val="minor"/>
      </rPr>
      <t xml:space="preserve">(JEA will only pay up to $150.00 / day) </t>
    </r>
    <r>
      <rPr>
        <b/>
        <sz val="14"/>
        <color rgb="FFFF0000"/>
        <rFont val="Calibri"/>
        <family val="2"/>
        <scheme val="minor"/>
      </rPr>
      <t>(NOT subject to CPI adjustment)</t>
    </r>
    <r>
      <rPr>
        <b/>
        <sz val="14"/>
        <color theme="1"/>
        <rFont val="Calibri"/>
        <family val="2"/>
        <scheme val="minor"/>
      </rPr>
      <t xml:space="preserve"> Rate X 400 = Per Diem Subtotal</t>
    </r>
  </si>
  <si>
    <t>Transite removal and disposal - flat and corrugated products &amp; debris, mechanically fastened.</t>
  </si>
  <si>
    <t>TOTAL COST - UNIT PRICE PER UOM</t>
  </si>
  <si>
    <t>Company Pickup Truck - (Inclusive of all O&amp;M costs, fuel costs, and consumables)</t>
  </si>
  <si>
    <t>Company Box Truck (Material Truck) - (Inclusive of all O&amp;M costs, fuel costs, and consumables)</t>
  </si>
  <si>
    <t>WORK DESCRIPTION</t>
  </si>
  <si>
    <t>Manifest, Transport, and Properly Dispose of Lead Hazardous Waste.</t>
  </si>
  <si>
    <r>
      <t xml:space="preserve">UNIT PRICE PER UNIT OF MEASURE - 5 Year Estimate
</t>
    </r>
    <r>
      <rPr>
        <b/>
        <sz val="16"/>
        <color theme="1"/>
        <rFont val="Calibri"/>
        <family val="2"/>
        <scheme val="minor"/>
      </rPr>
      <t>(All-Inclusive - Labor, Materials, Equipment, PPE &amp; Subcontracts), excludes scaffolding and Per Diem.</t>
    </r>
  </si>
  <si>
    <t>Subtotal for Optional Equipment Pricing</t>
  </si>
  <si>
    <t>Unit Price Billing Rates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</si>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</sst>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4" fillId="0" borderId="5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 wrapText="1"/>
    </xf>
    <xf numFmtId="164" fontId="1" fillId="0" borderId="4" xfId="1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3" fillId="3" borderId="5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vertical="center"/>
    </xf>
    <xf numFmtId="0" fontId="4" fillId="7" borderId="12" xfId="0" applyFont="1" applyFill="1" applyBorder="1" applyAlignment="1" applyProtection="1">
      <alignment vertical="center"/>
    </xf>
    <xf numFmtId="0" fontId="3" fillId="6" borderId="5" xfId="0" applyFont="1" applyFill="1" applyBorder="1" applyAlignment="1" applyProtection="1">
      <alignment vertical="center"/>
    </xf>
    <xf numFmtId="0" fontId="4" fillId="6" borderId="12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vertical="center"/>
    </xf>
    <xf numFmtId="44" fontId="5" fillId="4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4" fontId="10" fillId="2" borderId="4" xfId="1" applyFont="1" applyFill="1" applyBorder="1" applyAlignment="1" applyProtection="1">
      <alignment horizontal="center" vertical="center"/>
      <protection locked="0"/>
    </xf>
    <xf numFmtId="44" fontId="10" fillId="2" borderId="18" xfId="1" applyFont="1" applyFill="1" applyBorder="1" applyAlignment="1" applyProtection="1">
      <alignment horizontal="center" vertical="center"/>
      <protection locked="0"/>
    </xf>
    <xf numFmtId="44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4" fontId="3" fillId="0" borderId="0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vertical="center"/>
    </xf>
    <xf numFmtId="0" fontId="4" fillId="7" borderId="28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 wrapText="1"/>
    </xf>
    <xf numFmtId="44" fontId="5" fillId="4" borderId="1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wrapText="1"/>
    </xf>
    <xf numFmtId="0" fontId="10" fillId="0" borderId="4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12" fillId="0" borderId="4" xfId="0" applyFont="1" applyBorder="1" applyAlignment="1" applyProtection="1">
      <alignment horizontal="center" vertical="center"/>
    </xf>
    <xf numFmtId="44" fontId="12" fillId="0" borderId="13" xfId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44" fontId="12" fillId="0" borderId="8" xfId="1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vertical="center" wrapText="1"/>
    </xf>
    <xf numFmtId="44" fontId="6" fillId="3" borderId="15" xfId="0" applyNumberFormat="1" applyFont="1" applyFill="1" applyBorder="1" applyAlignment="1" applyProtection="1">
      <alignment horizontal="center" vertical="center"/>
    </xf>
    <xf numFmtId="44" fontId="6" fillId="3" borderId="16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4" fontId="5" fillId="4" borderId="11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/>
    <xf numFmtId="0" fontId="2" fillId="0" borderId="0" xfId="0" applyFont="1" applyBorder="1" applyProtection="1"/>
    <xf numFmtId="44" fontId="10" fillId="8" borderId="18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5" borderId="4" xfId="0" applyFill="1" applyBorder="1"/>
    <xf numFmtId="0" fontId="10" fillId="5" borderId="4" xfId="0" applyFont="1" applyFill="1" applyBorder="1"/>
    <xf numFmtId="0" fontId="2" fillId="5" borderId="4" xfId="0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5" borderId="4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3" fillId="7" borderId="2" xfId="0" applyFont="1" applyFill="1" applyBorder="1" applyAlignment="1" applyProtection="1">
      <alignment horizontal="left" vertical="center"/>
    </xf>
    <xf numFmtId="0" fontId="3" fillId="7" borderId="3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3" fontId="0" fillId="0" borderId="4" xfId="1" applyNumberFormat="1" applyFont="1" applyFill="1" applyBorder="1" applyAlignment="1" applyProtection="1">
      <alignment horizontal="center" vertical="center"/>
    </xf>
    <xf numFmtId="164" fontId="2" fillId="2" borderId="4" xfId="2" applyNumberFormat="1" applyFont="1" applyFill="1" applyBorder="1" applyAlignment="1" applyProtection="1">
      <alignment horizontal="center" vertical="center"/>
      <protection locked="0"/>
    </xf>
    <xf numFmtId="44" fontId="9" fillId="0" borderId="4" xfId="0" applyNumberFormat="1" applyFont="1" applyBorder="1" applyAlignment="1" applyProtection="1">
      <alignment horizontal="center" vertical="center"/>
    </xf>
    <xf numFmtId="44" fontId="5" fillId="4" borderId="18" xfId="0" applyNumberFormat="1" applyFont="1" applyFill="1" applyBorder="1" applyAlignment="1" applyProtection="1">
      <alignment horizontal="center" vertical="center"/>
    </xf>
    <xf numFmtId="44" fontId="3" fillId="7" borderId="18" xfId="0" applyNumberFormat="1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Protection="1"/>
    <xf numFmtId="0" fontId="0" fillId="0" borderId="4" xfId="0" applyBorder="1" applyAlignment="1" applyProtection="1">
      <alignment horizontal="left" vertical="center" wrapText="1"/>
    </xf>
    <xf numFmtId="3" fontId="0" fillId="0" borderId="4" xfId="1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Font="1" applyBorder="1" applyAlignment="1" applyProtection="1">
      <alignment horizontal="center" vertical="center"/>
    </xf>
    <xf numFmtId="44" fontId="0" fillId="0" borderId="4" xfId="1" applyFont="1" applyFill="1" applyBorder="1" applyAlignment="1" applyProtection="1">
      <alignment horizontal="center" vertical="center"/>
    </xf>
    <xf numFmtId="44" fontId="2" fillId="2" borderId="4" xfId="1" applyFont="1" applyFill="1" applyBorder="1" applyAlignment="1" applyProtection="1">
      <alignment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4" borderId="0" xfId="0" applyNumberFormat="1" applyFill="1"/>
    <xf numFmtId="0" fontId="5" fillId="5" borderId="5" xfId="0" applyFont="1" applyFill="1" applyBorder="1" applyAlignment="1" applyProtection="1">
      <alignment horizontal="center" wrapText="1"/>
    </xf>
    <xf numFmtId="0" fontId="5" fillId="5" borderId="12" xfId="0" applyFont="1" applyFill="1" applyBorder="1" applyAlignment="1" applyProtection="1">
      <alignment horizontal="center" wrapText="1"/>
    </xf>
    <xf numFmtId="0" fontId="5" fillId="5" borderId="17" xfId="0" applyFont="1" applyFill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left" vertical="center"/>
    </xf>
    <xf numFmtId="0" fontId="3" fillId="7" borderId="3" xfId="0" applyFont="1" applyFill="1" applyBorder="1" applyAlignment="1" applyProtection="1">
      <alignment horizontal="left" vertical="center"/>
    </xf>
    <xf numFmtId="44" fontId="3" fillId="7" borderId="29" xfId="0" applyNumberFormat="1" applyFont="1" applyFill="1" applyBorder="1" applyAlignment="1" applyProtection="1">
      <alignment horizontal="center" vertical="center"/>
    </xf>
    <xf numFmtId="44" fontId="3" fillId="7" borderId="1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44" fontId="0" fillId="0" borderId="5" xfId="0" applyNumberFormat="1" applyBorder="1" applyAlignment="1" applyProtection="1">
      <alignment horizontal="center" vertical="center"/>
    </xf>
    <xf numFmtId="44" fontId="0" fillId="0" borderId="9" xfId="0" applyNumberFormat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4" fontId="9" fillId="0" borderId="5" xfId="0" applyNumberFormat="1" applyFont="1" applyBorder="1" applyAlignment="1" applyProtection="1">
      <alignment horizontal="center" vertical="center"/>
    </xf>
    <xf numFmtId="44" fontId="9" fillId="0" borderId="9" xfId="0" applyNumberFormat="1" applyFont="1" applyBorder="1" applyAlignment="1" applyProtection="1">
      <alignment horizontal="center" vertical="center"/>
    </xf>
    <xf numFmtId="44" fontId="3" fillId="3" borderId="5" xfId="0" applyNumberFormat="1" applyFont="1" applyFill="1" applyBorder="1" applyAlignment="1" applyProtection="1">
      <alignment horizontal="center" vertical="center"/>
    </xf>
    <xf numFmtId="44" fontId="3" fillId="3" borderId="9" xfId="0" applyNumberFormat="1" applyFont="1" applyFill="1" applyBorder="1" applyAlignment="1" applyProtection="1">
      <alignment horizontal="center" vertical="center"/>
    </xf>
    <xf numFmtId="9" fontId="2" fillId="2" borderId="5" xfId="2" applyFont="1" applyFill="1" applyBorder="1" applyAlignment="1" applyProtection="1">
      <alignment horizontal="center" vertical="center"/>
      <protection locked="0"/>
    </xf>
    <xf numFmtId="9" fontId="2" fillId="2" borderId="9" xfId="2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left"/>
    </xf>
    <xf numFmtId="0" fontId="5" fillId="7" borderId="12" xfId="0" applyFont="1" applyFill="1" applyBorder="1" applyAlignment="1" applyProtection="1">
      <alignment horizontal="left"/>
    </xf>
    <xf numFmtId="0" fontId="5" fillId="7" borderId="9" xfId="0" applyFont="1" applyFill="1" applyBorder="1" applyAlignment="1" applyProtection="1">
      <alignment horizontal="left"/>
    </xf>
    <xf numFmtId="44" fontId="3" fillId="7" borderId="25" xfId="0" applyNumberFormat="1" applyFont="1" applyFill="1" applyBorder="1" applyAlignment="1" applyProtection="1">
      <alignment horizontal="center" vertical="center"/>
    </xf>
    <xf numFmtId="44" fontId="3" fillId="7" borderId="26" xfId="0" applyNumberFormat="1" applyFont="1" applyFill="1" applyBorder="1" applyAlignment="1" applyProtection="1">
      <alignment horizontal="center" vertical="center"/>
    </xf>
    <xf numFmtId="44" fontId="3" fillId="6" borderId="5" xfId="0" applyNumberFormat="1" applyFont="1" applyFill="1" applyBorder="1" applyAlignment="1" applyProtection="1">
      <alignment horizontal="center" vertical="center"/>
    </xf>
    <xf numFmtId="44" fontId="3" fillId="6" borderId="9" xfId="0" applyNumberFormat="1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left"/>
    </xf>
    <xf numFmtId="0" fontId="5" fillId="6" borderId="12" xfId="0" applyFont="1" applyFill="1" applyBorder="1" applyAlignment="1" applyProtection="1">
      <alignment horizontal="left"/>
    </xf>
    <xf numFmtId="0" fontId="5" fillId="6" borderId="9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6"/>
  <sheetViews>
    <sheetView tabSelected="1" zoomScale="80" zoomScaleNormal="80" zoomScaleSheetLayoutView="80" workbookViewId="0">
      <selection activeCell="C6" sqref="C6"/>
    </sheetView>
  </sheetViews>
  <sheetFormatPr defaultColWidth="8.85546875" defaultRowHeight="15" x14ac:dyDescent="0.25"/>
  <cols>
    <col min="1" max="1" width="42.28515625" style="43" customWidth="1"/>
    <col min="2" max="2" width="21.42578125" style="7" customWidth="1"/>
    <col min="3" max="3" width="23" style="7" customWidth="1"/>
    <col min="4" max="4" width="31.7109375" style="7" customWidth="1"/>
    <col min="5" max="5" width="21.5703125" style="7" customWidth="1"/>
    <col min="6" max="6" width="23" style="7" customWidth="1"/>
    <col min="7" max="7" width="31.85546875" style="7" customWidth="1"/>
    <col min="8" max="8" width="15.140625" style="7" customWidth="1"/>
    <col min="9" max="9" width="15" style="7" customWidth="1"/>
    <col min="10" max="10" width="22.85546875" style="7" customWidth="1"/>
    <col min="11" max="11" width="15.140625" style="7" customWidth="1"/>
    <col min="12" max="12" width="15.5703125" style="7" customWidth="1"/>
    <col min="13" max="13" width="27.42578125" style="7" customWidth="1"/>
    <col min="14" max="16384" width="8.85546875" style="7"/>
  </cols>
  <sheetData>
    <row r="1" spans="1:13" ht="45" customHeight="1" x14ac:dyDescent="0.25">
      <c r="A1" s="6" t="s">
        <v>38</v>
      </c>
    </row>
    <row r="2" spans="1:13" ht="29.25" customHeight="1" x14ac:dyDescent="0.45">
      <c r="A2" s="36" t="s">
        <v>84</v>
      </c>
      <c r="B2" s="37"/>
      <c r="C2" s="37"/>
      <c r="D2" s="37"/>
      <c r="E2" s="37"/>
      <c r="F2" s="37"/>
      <c r="G2" s="37"/>
    </row>
    <row r="3" spans="1:13" ht="29.25" customHeight="1" x14ac:dyDescent="0.4">
      <c r="A3" s="96" t="s">
        <v>7</v>
      </c>
      <c r="B3" s="97"/>
      <c r="C3" s="97"/>
      <c r="D3" s="97"/>
      <c r="E3" s="97"/>
      <c r="F3" s="97"/>
      <c r="G3" s="98"/>
    </row>
    <row r="4" spans="1:13" s="43" customFormat="1" ht="87" customHeight="1" x14ac:dyDescent="0.25">
      <c r="A4" s="38" t="s">
        <v>23</v>
      </c>
      <c r="B4" s="39" t="s">
        <v>3</v>
      </c>
      <c r="C4" s="39" t="s">
        <v>2</v>
      </c>
      <c r="D4" s="40" t="s">
        <v>5</v>
      </c>
      <c r="E4" s="41" t="s">
        <v>4</v>
      </c>
      <c r="F4" s="39" t="s">
        <v>22</v>
      </c>
      <c r="G4" s="42" t="s">
        <v>6</v>
      </c>
    </row>
    <row r="5" spans="1:13" ht="29.25" customHeight="1" x14ac:dyDescent="0.25">
      <c r="A5" s="63" t="s">
        <v>76</v>
      </c>
      <c r="B5" s="44">
        <v>750</v>
      </c>
      <c r="C5" s="21">
        <v>0</v>
      </c>
      <c r="D5" s="45">
        <f t="shared" ref="D5:D9" si="0">C5*B5</f>
        <v>0</v>
      </c>
      <c r="E5" s="46">
        <v>50</v>
      </c>
      <c r="F5" s="21">
        <v>0</v>
      </c>
      <c r="G5" s="47">
        <f t="shared" ref="G5:G9" si="1">F5*E5</f>
        <v>0</v>
      </c>
    </row>
    <row r="6" spans="1:13" ht="29.25" customHeight="1" x14ac:dyDescent="0.25">
      <c r="A6" s="63" t="s">
        <v>102</v>
      </c>
      <c r="B6" s="44">
        <v>2000</v>
      </c>
      <c r="C6" s="21">
        <v>0</v>
      </c>
      <c r="D6" s="45">
        <f t="shared" si="0"/>
        <v>0</v>
      </c>
      <c r="E6" s="46">
        <v>200</v>
      </c>
      <c r="F6" s="21">
        <v>0</v>
      </c>
      <c r="G6" s="47">
        <f t="shared" si="1"/>
        <v>0</v>
      </c>
    </row>
    <row r="7" spans="1:13" ht="29.25" customHeight="1" x14ac:dyDescent="0.25">
      <c r="A7" s="63" t="s">
        <v>40</v>
      </c>
      <c r="B7" s="44">
        <v>3000</v>
      </c>
      <c r="C7" s="21">
        <v>0</v>
      </c>
      <c r="D7" s="45">
        <f t="shared" ref="D7" si="2">C7*B7</f>
        <v>0</v>
      </c>
      <c r="E7" s="46">
        <v>300</v>
      </c>
      <c r="F7" s="21">
        <v>0</v>
      </c>
      <c r="G7" s="47">
        <f t="shared" ref="G7" si="3">F7*E7</f>
        <v>0</v>
      </c>
    </row>
    <row r="8" spans="1:13" ht="29.25" customHeight="1" x14ac:dyDescent="0.25">
      <c r="A8" s="63" t="s">
        <v>41</v>
      </c>
      <c r="B8" s="44">
        <v>3000</v>
      </c>
      <c r="C8" s="21">
        <v>0</v>
      </c>
      <c r="D8" s="45">
        <f t="shared" ref="D8" si="4">C8*B8</f>
        <v>0</v>
      </c>
      <c r="E8" s="46">
        <v>500</v>
      </c>
      <c r="F8" s="21">
        <v>0</v>
      </c>
      <c r="G8" s="47">
        <f t="shared" ref="G8" si="5">F8*E8</f>
        <v>0</v>
      </c>
    </row>
    <row r="9" spans="1:13" ht="29.25" customHeight="1" thickBot="1" x14ac:dyDescent="0.3">
      <c r="A9" s="48" t="s">
        <v>39</v>
      </c>
      <c r="B9" s="44">
        <v>2000</v>
      </c>
      <c r="C9" s="21">
        <v>0</v>
      </c>
      <c r="D9" s="45">
        <f t="shared" si="0"/>
        <v>0</v>
      </c>
      <c r="E9" s="46">
        <v>500</v>
      </c>
      <c r="F9" s="21">
        <v>0</v>
      </c>
      <c r="G9" s="47">
        <f t="shared" si="1"/>
        <v>0</v>
      </c>
    </row>
    <row r="10" spans="1:13" ht="38.25" customHeight="1" x14ac:dyDescent="0.25">
      <c r="A10" s="99" t="s">
        <v>8</v>
      </c>
      <c r="B10" s="100"/>
      <c r="C10" s="101"/>
      <c r="D10" s="49">
        <f>SUM(D5:D9)</f>
        <v>0</v>
      </c>
      <c r="E10" s="99" t="s">
        <v>9</v>
      </c>
      <c r="F10" s="101"/>
      <c r="G10" s="50">
        <f>SUM(G5:G9)</f>
        <v>0</v>
      </c>
    </row>
    <row r="11" spans="1:13" s="58" customFormat="1" ht="38.25" customHeight="1" thickBot="1" x14ac:dyDescent="0.3">
      <c r="A11" s="51"/>
      <c r="B11" s="52"/>
      <c r="C11" s="53"/>
      <c r="D11" s="54" t="s">
        <v>0</v>
      </c>
      <c r="E11" s="55"/>
      <c r="F11" s="56"/>
      <c r="G11" s="57" t="s">
        <v>1</v>
      </c>
    </row>
    <row r="12" spans="1:13" ht="34.5" customHeight="1" thickBot="1" x14ac:dyDescent="0.3">
      <c r="A12" s="102" t="s">
        <v>21</v>
      </c>
      <c r="B12" s="103"/>
      <c r="C12" s="103"/>
      <c r="D12" s="103"/>
      <c r="E12" s="103"/>
      <c r="F12" s="104"/>
      <c r="G12" s="59">
        <f>SUM(D10,G10)</f>
        <v>0</v>
      </c>
      <c r="I12" s="60"/>
    </row>
    <row r="13" spans="1:13" ht="20.100000000000001" customHeight="1" x14ac:dyDescent="0.25">
      <c r="A13" s="88" t="s">
        <v>82</v>
      </c>
      <c r="F13" s="58"/>
    </row>
    <row r="14" spans="1:13" ht="20.100000000000001" customHeight="1" x14ac:dyDescent="0.25">
      <c r="A14" s="60" t="s">
        <v>20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20.100000000000001" customHeight="1" x14ac:dyDescent="0.25">
      <c r="A15" s="60" t="s">
        <v>14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20.100000000000001" customHeight="1" x14ac:dyDescent="0.25">
      <c r="A16" s="60" t="s">
        <v>83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20.100000000000001" customHeight="1" thickBot="1" x14ac:dyDescent="0.3">
      <c r="A17" s="60"/>
      <c r="B17" s="60"/>
      <c r="C17" s="60"/>
      <c r="D17" s="60"/>
      <c r="E17" s="60"/>
      <c r="F17" s="58" t="s">
        <v>37</v>
      </c>
      <c r="G17" s="58" t="s">
        <v>36</v>
      </c>
      <c r="H17" s="60"/>
      <c r="I17" s="60"/>
      <c r="J17" s="60"/>
      <c r="K17" s="60"/>
      <c r="L17" s="60"/>
      <c r="M17" s="60"/>
    </row>
    <row r="18" spans="1:13" ht="69" customHeight="1" thickBot="1" x14ac:dyDescent="0.3">
      <c r="A18" s="108" t="s">
        <v>108</v>
      </c>
      <c r="B18" s="109"/>
      <c r="C18" s="109"/>
      <c r="D18" s="109"/>
      <c r="E18" s="110"/>
      <c r="F18" s="22">
        <v>0</v>
      </c>
      <c r="G18" s="62">
        <f>F18*400</f>
        <v>0</v>
      </c>
    </row>
    <row r="19" spans="1:13" ht="15.75" thickBo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30" customHeight="1" thickBot="1" x14ac:dyDescent="0.3">
      <c r="A20" s="105" t="s">
        <v>85</v>
      </c>
      <c r="B20" s="106"/>
      <c r="C20" s="106"/>
      <c r="D20" s="106"/>
      <c r="E20" s="106"/>
      <c r="F20" s="107"/>
      <c r="G20" s="34">
        <f>G12+G18+'JEA INPUT SHEET 2'!F27+'JEA INPUT SHEET 3'!E19+'OPTIONAL EQUIPMENT'!C39</f>
        <v>130000</v>
      </c>
    </row>
    <row r="23" spans="1:13" x14ac:dyDescent="0.25">
      <c r="I23" s="20"/>
    </row>
    <row r="26" spans="1:13" x14ac:dyDescent="0.25">
      <c r="F26" s="61"/>
    </row>
  </sheetData>
  <sheetProtection sheet="1" selectLockedCells="1"/>
  <sortState ref="A5:G11">
    <sortCondition descending="1" ref="C5:C11"/>
  </sortState>
  <mergeCells count="6">
    <mergeCell ref="A3:G3"/>
    <mergeCell ref="A10:C10"/>
    <mergeCell ref="E10:F10"/>
    <mergeCell ref="A12:F12"/>
    <mergeCell ref="A20:F20"/>
    <mergeCell ref="A18:E18"/>
  </mergeCells>
  <printOptions horizontalCentered="1"/>
  <pageMargins left="0.25" right="0.25" top="0.75" bottom="0.75" header="0.3" footer="0.3"/>
  <pageSetup scale="68" orientation="landscape" r:id="rId1"/>
  <headerFooter>
    <oddHeader>&amp;C&amp;"-,Bold"&amp;22Appendix B - Respondent Rates Workbook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7"/>
  <sheetViews>
    <sheetView topLeftCell="A7" zoomScale="80" zoomScaleNormal="80" zoomScaleSheetLayoutView="90" workbookViewId="0">
      <selection activeCell="D22" sqref="D22"/>
    </sheetView>
  </sheetViews>
  <sheetFormatPr defaultColWidth="8.85546875" defaultRowHeight="15" x14ac:dyDescent="0.25"/>
  <cols>
    <col min="1" max="1" width="50.85546875" style="7" customWidth="1"/>
    <col min="2" max="2" width="26.140625" style="7" customWidth="1"/>
    <col min="3" max="3" width="15.28515625" style="7" customWidth="1"/>
    <col min="4" max="4" width="13.5703125" style="7" customWidth="1"/>
    <col min="5" max="5" width="16.85546875" style="7" customWidth="1"/>
    <col min="6" max="6" width="26.5703125" style="7" customWidth="1"/>
    <col min="7" max="7" width="6.28515625" style="7" customWidth="1"/>
    <col min="8" max="16384" width="8.85546875" style="7"/>
  </cols>
  <sheetData>
    <row r="1" spans="1:7" ht="45" customHeight="1" x14ac:dyDescent="0.25">
      <c r="A1" s="77" t="s">
        <v>38</v>
      </c>
    </row>
    <row r="2" spans="1:7" ht="30" customHeight="1" x14ac:dyDescent="0.4">
      <c r="A2" s="119" t="s">
        <v>91</v>
      </c>
      <c r="B2" s="120"/>
      <c r="C2" s="120"/>
      <c r="D2" s="120"/>
      <c r="E2" s="120"/>
      <c r="F2" s="121"/>
    </row>
    <row r="3" spans="1:7" ht="30" customHeight="1" x14ac:dyDescent="0.25">
      <c r="A3" s="1" t="s">
        <v>10</v>
      </c>
      <c r="B3" s="2" t="s">
        <v>12</v>
      </c>
      <c r="C3" s="122" t="s">
        <v>11</v>
      </c>
      <c r="D3" s="123"/>
      <c r="E3" s="122" t="s">
        <v>13</v>
      </c>
      <c r="F3" s="123"/>
    </row>
    <row r="4" spans="1:7" ht="30" customHeight="1" x14ac:dyDescent="0.25">
      <c r="A4" s="3" t="s">
        <v>16</v>
      </c>
      <c r="B4" s="4">
        <v>50000</v>
      </c>
      <c r="C4" s="128">
        <v>0</v>
      </c>
      <c r="D4" s="129"/>
      <c r="E4" s="124">
        <f>(B4*C4)+B4</f>
        <v>50000</v>
      </c>
      <c r="F4" s="125"/>
    </row>
    <row r="5" spans="1:7" ht="35.25" customHeight="1" x14ac:dyDescent="0.25">
      <c r="A5" s="8" t="s">
        <v>92</v>
      </c>
      <c r="B5" s="9"/>
      <c r="C5" s="9"/>
      <c r="D5" s="9"/>
      <c r="E5" s="126">
        <f>SUM(E4:E4)</f>
        <v>50000</v>
      </c>
      <c r="F5" s="127"/>
      <c r="G5" s="10" t="s">
        <v>29</v>
      </c>
    </row>
    <row r="6" spans="1:7" ht="24.75" customHeight="1" x14ac:dyDescent="0.25">
      <c r="A6" s="27"/>
      <c r="B6" s="28"/>
      <c r="C6" s="28"/>
      <c r="D6" s="25"/>
      <c r="E6" s="26"/>
      <c r="F6" s="10"/>
      <c r="G6" s="10"/>
    </row>
    <row r="7" spans="1:7" s="11" customFormat="1" ht="24.75" customHeight="1" x14ac:dyDescent="0.25">
      <c r="A7" s="31"/>
      <c r="B7" s="25"/>
      <c r="C7" s="25"/>
      <c r="D7" s="25"/>
      <c r="E7" s="26"/>
      <c r="F7" s="12"/>
      <c r="G7" s="12"/>
    </row>
    <row r="8" spans="1:7" s="11" customFormat="1" ht="30" customHeight="1" x14ac:dyDescent="0.4">
      <c r="A8" s="130" t="s">
        <v>86</v>
      </c>
      <c r="B8" s="131"/>
      <c r="C8" s="131"/>
      <c r="D8" s="131"/>
      <c r="E8" s="131"/>
      <c r="F8" s="132"/>
      <c r="G8" s="12"/>
    </row>
    <row r="9" spans="1:7" s="11" customFormat="1" ht="30" customHeight="1" x14ac:dyDescent="0.25">
      <c r="A9" s="29" t="s">
        <v>10</v>
      </c>
      <c r="B9" s="30" t="s">
        <v>12</v>
      </c>
      <c r="C9" s="122" t="s">
        <v>11</v>
      </c>
      <c r="D9" s="123"/>
      <c r="E9" s="122" t="s">
        <v>13</v>
      </c>
      <c r="F9" s="123"/>
      <c r="G9" s="12"/>
    </row>
    <row r="10" spans="1:7" s="11" customFormat="1" ht="35.25" customHeight="1" x14ac:dyDescent="0.25">
      <c r="A10" s="5" t="s">
        <v>19</v>
      </c>
      <c r="B10" s="4">
        <v>40000</v>
      </c>
      <c r="C10" s="128">
        <v>0</v>
      </c>
      <c r="D10" s="129"/>
      <c r="E10" s="124">
        <f>(B10*C10)+B10</f>
        <v>40000</v>
      </c>
      <c r="F10" s="125"/>
      <c r="G10" s="12"/>
    </row>
    <row r="11" spans="1:7" s="11" customFormat="1" ht="35.25" customHeight="1" x14ac:dyDescent="0.25">
      <c r="A11" s="13" t="s">
        <v>18</v>
      </c>
      <c r="B11" s="14"/>
      <c r="C11" s="14"/>
      <c r="D11" s="32"/>
      <c r="E11" s="133">
        <f>E10</f>
        <v>40000</v>
      </c>
      <c r="F11" s="134"/>
      <c r="G11" s="12" t="s">
        <v>30</v>
      </c>
    </row>
    <row r="12" spans="1:7" s="11" customFormat="1" ht="24.75" customHeight="1" x14ac:dyDescent="0.25">
      <c r="A12" s="24"/>
      <c r="B12" s="25"/>
      <c r="C12" s="25"/>
      <c r="D12" s="25"/>
      <c r="E12" s="23"/>
      <c r="F12" s="12"/>
      <c r="G12" s="12"/>
    </row>
    <row r="13" spans="1:7" s="11" customFormat="1" ht="24.75" customHeight="1" x14ac:dyDescent="0.25">
      <c r="F13" s="12"/>
      <c r="G13" s="12"/>
    </row>
    <row r="14" spans="1:7" s="11" customFormat="1" ht="30" customHeight="1" x14ac:dyDescent="0.4">
      <c r="A14" s="137" t="s">
        <v>87</v>
      </c>
      <c r="B14" s="138"/>
      <c r="C14" s="138"/>
      <c r="D14" s="138"/>
      <c r="E14" s="138"/>
      <c r="F14" s="139"/>
      <c r="G14" s="12"/>
    </row>
    <row r="15" spans="1:7" s="11" customFormat="1" ht="30" customHeight="1" x14ac:dyDescent="0.25">
      <c r="A15" s="29" t="s">
        <v>10</v>
      </c>
      <c r="B15" s="30" t="s">
        <v>12</v>
      </c>
      <c r="C15" s="122" t="s">
        <v>11</v>
      </c>
      <c r="D15" s="123"/>
      <c r="E15" s="122" t="s">
        <v>13</v>
      </c>
      <c r="F15" s="123"/>
      <c r="G15" s="12"/>
    </row>
    <row r="16" spans="1:7" s="11" customFormat="1" ht="30" customHeight="1" x14ac:dyDescent="0.25">
      <c r="A16" s="5" t="s">
        <v>17</v>
      </c>
      <c r="B16" s="4">
        <v>40000</v>
      </c>
      <c r="C16" s="128">
        <v>0</v>
      </c>
      <c r="D16" s="129"/>
      <c r="E16" s="124">
        <f>(B16*C16)+B16</f>
        <v>40000</v>
      </c>
      <c r="F16" s="125"/>
      <c r="G16" s="12"/>
    </row>
    <row r="17" spans="1:7" s="11" customFormat="1" ht="35.25" customHeight="1" x14ac:dyDescent="0.25">
      <c r="A17" s="15" t="s">
        <v>15</v>
      </c>
      <c r="B17" s="16"/>
      <c r="C17" s="16"/>
      <c r="D17" s="16"/>
      <c r="E17" s="135">
        <f>E16</f>
        <v>40000</v>
      </c>
      <c r="F17" s="136"/>
      <c r="G17" s="12" t="s">
        <v>31</v>
      </c>
    </row>
    <row r="18" spans="1:7" s="11" customFormat="1" ht="24.95" customHeight="1" x14ac:dyDescent="0.25">
      <c r="A18" s="7"/>
      <c r="B18" s="7"/>
      <c r="C18" s="7"/>
      <c r="D18" s="7"/>
      <c r="E18" s="7"/>
      <c r="F18" s="12"/>
    </row>
    <row r="19" spans="1:7" s="11" customFormat="1" ht="24.95" customHeight="1" x14ac:dyDescent="0.25">
      <c r="A19" s="7"/>
      <c r="B19" s="7"/>
      <c r="C19" s="7"/>
      <c r="D19" s="7"/>
      <c r="E19" s="7"/>
      <c r="F19" s="12"/>
    </row>
    <row r="20" spans="1:7" s="11" customFormat="1" ht="24.95" customHeight="1" x14ac:dyDescent="0.4">
      <c r="A20" s="130" t="s">
        <v>88</v>
      </c>
      <c r="B20" s="131"/>
      <c r="C20" s="131"/>
      <c r="D20" s="131"/>
      <c r="E20" s="131"/>
      <c r="F20" s="132"/>
    </row>
    <row r="21" spans="1:7" ht="30" customHeight="1" x14ac:dyDescent="0.25">
      <c r="A21" s="35" t="s">
        <v>28</v>
      </c>
      <c r="B21" s="33" t="s">
        <v>24</v>
      </c>
      <c r="C21" s="33" t="s">
        <v>25</v>
      </c>
      <c r="D21" s="33" t="s">
        <v>26</v>
      </c>
      <c r="E21" s="115" t="s">
        <v>27</v>
      </c>
      <c r="F21" s="116"/>
    </row>
    <row r="22" spans="1:7" ht="37.5" customHeight="1" x14ac:dyDescent="0.25">
      <c r="A22" s="3" t="s">
        <v>111</v>
      </c>
      <c r="B22" s="91">
        <v>500</v>
      </c>
      <c r="C22" s="92" t="s">
        <v>35</v>
      </c>
      <c r="D22" s="93">
        <v>0</v>
      </c>
      <c r="E22" s="117">
        <f>B22*D22</f>
        <v>0</v>
      </c>
      <c r="F22" s="118"/>
    </row>
    <row r="23" spans="1:7" ht="37.5" customHeight="1" thickBot="1" x14ac:dyDescent="0.3">
      <c r="A23" s="3" t="s">
        <v>112</v>
      </c>
      <c r="B23" s="91">
        <v>300</v>
      </c>
      <c r="C23" s="92" t="s">
        <v>35</v>
      </c>
      <c r="D23" s="93">
        <v>0</v>
      </c>
      <c r="E23" s="117">
        <f t="shared" ref="E23" si="0">B23*D23</f>
        <v>0</v>
      </c>
      <c r="F23" s="118"/>
    </row>
    <row r="24" spans="1:7" ht="30" customHeight="1" thickBot="1" x14ac:dyDescent="0.3">
      <c r="A24" s="111" t="s">
        <v>32</v>
      </c>
      <c r="B24" s="112"/>
      <c r="C24" s="112"/>
      <c r="D24" s="112"/>
      <c r="E24" s="113">
        <f>SUM(E22:E23)</f>
        <v>0</v>
      </c>
      <c r="F24" s="114"/>
      <c r="G24" s="12" t="s">
        <v>33</v>
      </c>
    </row>
    <row r="25" spans="1:7" ht="30" customHeight="1" x14ac:dyDescent="0.25">
      <c r="G25" s="12"/>
    </row>
    <row r="26" spans="1:7" ht="24.75" customHeight="1" thickBot="1" x14ac:dyDescent="0.3"/>
    <row r="27" spans="1:7" s="20" customFormat="1" ht="35.25" customHeight="1" thickBot="1" x14ac:dyDescent="0.3">
      <c r="A27" s="17" t="s">
        <v>34</v>
      </c>
      <c r="B27" s="18"/>
      <c r="C27" s="18"/>
      <c r="D27" s="18"/>
      <c r="E27" s="19"/>
      <c r="F27" s="19">
        <f>E5+ E11+E17+E24</f>
        <v>130000</v>
      </c>
    </row>
  </sheetData>
  <sheetProtection sheet="1" selectLockedCells="1"/>
  <sortState ref="A23:F25">
    <sortCondition ref="C23:C25"/>
  </sortState>
  <mergeCells count="24">
    <mergeCell ref="A20:F20"/>
    <mergeCell ref="C3:D3"/>
    <mergeCell ref="E9:F9"/>
    <mergeCell ref="E11:F11"/>
    <mergeCell ref="E15:F15"/>
    <mergeCell ref="E16:F16"/>
    <mergeCell ref="E17:F17"/>
    <mergeCell ref="E10:F10"/>
    <mergeCell ref="A14:F14"/>
    <mergeCell ref="C16:D16"/>
    <mergeCell ref="C9:D9"/>
    <mergeCell ref="C10:D10"/>
    <mergeCell ref="C15:D15"/>
    <mergeCell ref="A8:F8"/>
    <mergeCell ref="A2:F2"/>
    <mergeCell ref="E3:F3"/>
    <mergeCell ref="E4:F4"/>
    <mergeCell ref="E5:F5"/>
    <mergeCell ref="C4:D4"/>
    <mergeCell ref="A24:D24"/>
    <mergeCell ref="E24:F24"/>
    <mergeCell ref="E21:F21"/>
    <mergeCell ref="E22:F22"/>
    <mergeCell ref="E23:F23"/>
  </mergeCells>
  <pageMargins left="0.7" right="0.7" top="0.75" bottom="0.75" header="0.3" footer="0.3"/>
  <pageSetup scale="58" orientation="portrait" r:id="rId1"/>
  <headerFooter>
    <oddHeader xml:space="preserve">&amp;C&amp;"-,Bold"&amp;22Appendix B - Respondent Rates Workbook&amp;20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topLeftCell="A7" zoomScale="70" zoomScaleNormal="80" zoomScaleSheetLayoutView="70" workbookViewId="0">
      <selection activeCell="D17" sqref="D17"/>
    </sheetView>
  </sheetViews>
  <sheetFormatPr defaultColWidth="8.85546875" defaultRowHeight="15" x14ac:dyDescent="0.25"/>
  <cols>
    <col min="1" max="1" width="53.5703125" style="7" customWidth="1"/>
    <col min="2" max="2" width="20.28515625" style="7" customWidth="1"/>
    <col min="3" max="3" width="12.7109375" style="7" customWidth="1"/>
    <col min="4" max="4" width="15.28515625" style="7" customWidth="1"/>
    <col min="5" max="5" width="33.85546875" style="7" customWidth="1"/>
    <col min="6" max="6" width="6.28515625" style="7" customWidth="1"/>
    <col min="7" max="16384" width="8.85546875" style="7"/>
  </cols>
  <sheetData>
    <row r="1" spans="1:11" ht="45" customHeight="1" x14ac:dyDescent="0.25">
      <c r="A1" s="77" t="s">
        <v>38</v>
      </c>
    </row>
    <row r="2" spans="1:11" ht="53.25" customHeight="1" x14ac:dyDescent="0.25">
      <c r="A2" s="140" t="s">
        <v>115</v>
      </c>
      <c r="B2" s="141"/>
      <c r="C2" s="141"/>
      <c r="D2" s="141"/>
      <c r="E2" s="141"/>
    </row>
    <row r="3" spans="1:11" ht="45.75" customHeight="1" x14ac:dyDescent="0.25">
      <c r="A3" s="84" t="s">
        <v>113</v>
      </c>
      <c r="B3" s="85" t="s">
        <v>79</v>
      </c>
      <c r="C3" s="85" t="s">
        <v>47</v>
      </c>
      <c r="D3" s="85" t="s">
        <v>118</v>
      </c>
      <c r="E3" s="85" t="s">
        <v>13</v>
      </c>
    </row>
    <row r="4" spans="1:11" ht="35.1" customHeight="1" x14ac:dyDescent="0.25">
      <c r="A4" s="86" t="s">
        <v>103</v>
      </c>
      <c r="B4" s="87"/>
      <c r="C4" s="87"/>
      <c r="D4" s="87"/>
      <c r="E4" s="87"/>
    </row>
    <row r="5" spans="1:11" ht="50.1" customHeight="1" x14ac:dyDescent="0.25">
      <c r="A5" s="89" t="s">
        <v>95</v>
      </c>
      <c r="B5" s="78">
        <v>3000</v>
      </c>
      <c r="C5" s="78" t="s">
        <v>80</v>
      </c>
      <c r="D5" s="79">
        <v>0</v>
      </c>
      <c r="E5" s="80">
        <f>(B5*D5)</f>
        <v>0</v>
      </c>
    </row>
    <row r="6" spans="1:11" ht="50.1" customHeight="1" x14ac:dyDescent="0.25">
      <c r="A6" s="89" t="s">
        <v>96</v>
      </c>
      <c r="B6" s="78">
        <v>3000</v>
      </c>
      <c r="C6" s="78" t="s">
        <v>80</v>
      </c>
      <c r="D6" s="79">
        <v>0</v>
      </c>
      <c r="E6" s="80">
        <f>(B6*D6)</f>
        <v>0</v>
      </c>
    </row>
    <row r="7" spans="1:11" ht="50.1" customHeight="1" x14ac:dyDescent="0.25">
      <c r="A7" s="89" t="s">
        <v>106</v>
      </c>
      <c r="B7" s="78">
        <v>2500</v>
      </c>
      <c r="C7" s="78" t="s">
        <v>80</v>
      </c>
      <c r="D7" s="79">
        <v>0</v>
      </c>
      <c r="E7" s="80">
        <f t="shared" ref="E7" si="0">(B7*D7)</f>
        <v>0</v>
      </c>
      <c r="K7" s="60"/>
    </row>
    <row r="8" spans="1:11" ht="50.1" customHeight="1" x14ac:dyDescent="0.25">
      <c r="A8" s="89" t="s">
        <v>94</v>
      </c>
      <c r="B8" s="78">
        <v>1500</v>
      </c>
      <c r="C8" s="78" t="s">
        <v>80</v>
      </c>
      <c r="D8" s="79">
        <v>0</v>
      </c>
      <c r="E8" s="80">
        <f t="shared" ref="E8:E9" si="1">(B8*D8)</f>
        <v>0</v>
      </c>
    </row>
    <row r="9" spans="1:11" ht="50.1" customHeight="1" x14ac:dyDescent="0.25">
      <c r="A9" s="89" t="s">
        <v>105</v>
      </c>
      <c r="B9" s="78">
        <v>1500</v>
      </c>
      <c r="C9" s="78" t="s">
        <v>80</v>
      </c>
      <c r="D9" s="79">
        <v>0</v>
      </c>
      <c r="E9" s="80">
        <f t="shared" si="1"/>
        <v>0</v>
      </c>
    </row>
    <row r="10" spans="1:11" ht="65.25" customHeight="1" x14ac:dyDescent="0.25">
      <c r="A10" s="89" t="s">
        <v>107</v>
      </c>
      <c r="B10" s="78">
        <v>1000</v>
      </c>
      <c r="C10" s="78" t="s">
        <v>80</v>
      </c>
      <c r="D10" s="79">
        <v>0</v>
      </c>
      <c r="E10" s="80">
        <f t="shared" ref="E10:E12" si="2">(B10*D10)</f>
        <v>0</v>
      </c>
    </row>
    <row r="11" spans="1:11" ht="50.1" customHeight="1" x14ac:dyDescent="0.25">
      <c r="A11" s="89" t="s">
        <v>97</v>
      </c>
      <c r="B11" s="78">
        <v>1000</v>
      </c>
      <c r="C11" s="78" t="s">
        <v>80</v>
      </c>
      <c r="D11" s="79">
        <v>0</v>
      </c>
      <c r="E11" s="80">
        <f t="shared" si="2"/>
        <v>0</v>
      </c>
    </row>
    <row r="12" spans="1:11" ht="50.1" customHeight="1" x14ac:dyDescent="0.25">
      <c r="A12" s="89" t="s">
        <v>98</v>
      </c>
      <c r="B12" s="78">
        <v>2000</v>
      </c>
      <c r="C12" s="78" t="s">
        <v>80</v>
      </c>
      <c r="D12" s="79">
        <v>0</v>
      </c>
      <c r="E12" s="80">
        <f t="shared" si="2"/>
        <v>0</v>
      </c>
    </row>
    <row r="13" spans="1:11" ht="50.1" customHeight="1" x14ac:dyDescent="0.25">
      <c r="A13" s="89" t="s">
        <v>93</v>
      </c>
      <c r="B13" s="78">
        <v>2000</v>
      </c>
      <c r="C13" s="78" t="s">
        <v>81</v>
      </c>
      <c r="D13" s="79">
        <v>0</v>
      </c>
      <c r="E13" s="80">
        <f>(B13*D13)</f>
        <v>0</v>
      </c>
    </row>
    <row r="14" spans="1:11" ht="50.1" customHeight="1" x14ac:dyDescent="0.25">
      <c r="A14" s="89" t="s">
        <v>109</v>
      </c>
      <c r="B14" s="78">
        <v>6000</v>
      </c>
      <c r="C14" s="78" t="s">
        <v>81</v>
      </c>
      <c r="D14" s="79">
        <v>0</v>
      </c>
      <c r="E14" s="80">
        <f>(B14*D14)</f>
        <v>0</v>
      </c>
    </row>
    <row r="15" spans="1:11" ht="35.1" customHeight="1" x14ac:dyDescent="0.25">
      <c r="A15" s="86" t="s">
        <v>104</v>
      </c>
      <c r="B15" s="87"/>
      <c r="C15" s="87"/>
      <c r="D15" s="87"/>
      <c r="E15" s="87"/>
    </row>
    <row r="16" spans="1:11" ht="50.1" customHeight="1" x14ac:dyDescent="0.25">
      <c r="A16" s="89" t="s">
        <v>99</v>
      </c>
      <c r="B16" s="78">
        <v>4000</v>
      </c>
      <c r="C16" s="78" t="s">
        <v>80</v>
      </c>
      <c r="D16" s="79">
        <v>0</v>
      </c>
      <c r="E16" s="80">
        <f t="shared" ref="E16" si="3">(B16*D16)</f>
        <v>0</v>
      </c>
    </row>
    <row r="17" spans="1:6" ht="50.1" customHeight="1" x14ac:dyDescent="0.25">
      <c r="A17" s="89" t="s">
        <v>101</v>
      </c>
      <c r="B17" s="78">
        <v>8000</v>
      </c>
      <c r="C17" s="78" t="s">
        <v>81</v>
      </c>
      <c r="D17" s="79">
        <v>0</v>
      </c>
      <c r="E17" s="80">
        <f t="shared" ref="E17" si="4">(B17*D17)</f>
        <v>0</v>
      </c>
    </row>
    <row r="18" spans="1:6" ht="50.1" customHeight="1" thickBot="1" x14ac:dyDescent="0.3">
      <c r="A18" s="89" t="s">
        <v>114</v>
      </c>
      <c r="B18" s="78">
        <v>5</v>
      </c>
      <c r="C18" s="90" t="s">
        <v>100</v>
      </c>
      <c r="D18" s="79">
        <v>0</v>
      </c>
      <c r="E18" s="80">
        <f t="shared" ref="E18" si="5">(B18*D18)</f>
        <v>0</v>
      </c>
    </row>
    <row r="19" spans="1:6" ht="33.75" customHeight="1" thickBot="1" x14ac:dyDescent="0.3">
      <c r="A19" s="75" t="s">
        <v>110</v>
      </c>
      <c r="B19" s="76"/>
      <c r="C19" s="76"/>
      <c r="D19" s="83"/>
      <c r="E19" s="82">
        <f>SUM(E5:E18)</f>
        <v>0</v>
      </c>
      <c r="F19" s="12" t="s">
        <v>77</v>
      </c>
    </row>
    <row r="20" spans="1:6" ht="30" customHeight="1" x14ac:dyDescent="0.25">
      <c r="F20" s="12"/>
    </row>
    <row r="21" spans="1:6" ht="24.75" customHeight="1" thickBot="1" x14ac:dyDescent="0.3"/>
    <row r="22" spans="1:6" s="20" customFormat="1" ht="35.25" customHeight="1" thickBot="1" x14ac:dyDescent="0.3">
      <c r="A22" s="17" t="s">
        <v>78</v>
      </c>
      <c r="B22" s="18"/>
      <c r="C22" s="18"/>
      <c r="D22" s="18"/>
      <c r="E22" s="81">
        <f>E19</f>
        <v>0</v>
      </c>
    </row>
  </sheetData>
  <sheetProtection sheet="1" selectLockedCells="1"/>
  <mergeCells count="1">
    <mergeCell ref="A2:E2"/>
  </mergeCells>
  <pageMargins left="0.7" right="0.7" top="0.75" bottom="0.75" header="0.3" footer="0.3"/>
  <pageSetup scale="68" orientation="portrait" r:id="rId1"/>
  <headerFooter>
    <oddHeader xml:space="preserve">&amp;C&amp;"-,Bold"&amp;22Appendix B - Respondent Rates Workbook&amp;20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view="pageBreakPreview" topLeftCell="A10" zoomScale="90" zoomScaleNormal="100" zoomScaleSheetLayoutView="90" workbookViewId="0">
      <selection activeCell="C10" sqref="C10"/>
    </sheetView>
  </sheetViews>
  <sheetFormatPr defaultRowHeight="15" x14ac:dyDescent="0.25"/>
  <cols>
    <col min="1" max="1" width="5.5703125" customWidth="1"/>
    <col min="2" max="2" width="53.28515625" customWidth="1"/>
    <col min="3" max="3" width="16" customWidth="1"/>
    <col min="4" max="4" width="21.42578125" style="64" customWidth="1"/>
  </cols>
  <sheetData>
    <row r="1" spans="1:4" ht="23.25" x14ac:dyDescent="0.25">
      <c r="A1" s="143" t="s">
        <v>38</v>
      </c>
      <c r="B1" s="143"/>
      <c r="C1" s="143"/>
      <c r="D1" s="143"/>
    </row>
    <row r="2" spans="1:4" ht="23.25" x14ac:dyDescent="0.35">
      <c r="A2" s="144" t="s">
        <v>117</v>
      </c>
      <c r="B2" s="144"/>
      <c r="C2" s="144"/>
      <c r="D2" s="144"/>
    </row>
    <row r="3" spans="1:4" ht="20.100000000000001" customHeight="1" x14ac:dyDescent="0.35">
      <c r="B3" s="65" t="s">
        <v>45</v>
      </c>
      <c r="C3" s="66" t="s">
        <v>46</v>
      </c>
      <c r="D3" s="66" t="s">
        <v>47</v>
      </c>
    </row>
    <row r="4" spans="1:4" ht="20.100000000000001" customHeight="1" x14ac:dyDescent="0.25">
      <c r="A4" s="72"/>
      <c r="B4" s="68" t="s">
        <v>48</v>
      </c>
      <c r="C4" s="72"/>
      <c r="D4" s="72"/>
    </row>
    <row r="5" spans="1:4" ht="20.100000000000001" customHeight="1" x14ac:dyDescent="0.25">
      <c r="A5" s="71">
        <v>1</v>
      </c>
      <c r="B5" s="70" t="s">
        <v>50</v>
      </c>
      <c r="C5" s="94">
        <v>0</v>
      </c>
      <c r="D5" s="71" t="s">
        <v>49</v>
      </c>
    </row>
    <row r="6" spans="1:4" ht="20.100000000000001" customHeight="1" x14ac:dyDescent="0.25">
      <c r="A6" s="71">
        <v>2</v>
      </c>
      <c r="B6" s="70" t="s">
        <v>44</v>
      </c>
      <c r="C6" s="94">
        <v>0</v>
      </c>
      <c r="D6" s="71" t="s">
        <v>51</v>
      </c>
    </row>
    <row r="7" spans="1:4" ht="20.100000000000001" customHeight="1" x14ac:dyDescent="0.25">
      <c r="A7" s="71">
        <v>3</v>
      </c>
      <c r="B7" s="70" t="s">
        <v>44</v>
      </c>
      <c r="C7" s="94">
        <v>0</v>
      </c>
      <c r="D7" s="71" t="s">
        <v>75</v>
      </c>
    </row>
    <row r="8" spans="1:4" ht="20.100000000000001" customHeight="1" x14ac:dyDescent="0.25">
      <c r="A8" s="71">
        <v>4</v>
      </c>
      <c r="B8" s="70" t="s">
        <v>52</v>
      </c>
      <c r="C8" s="94">
        <v>0</v>
      </c>
      <c r="D8" s="71" t="s">
        <v>49</v>
      </c>
    </row>
    <row r="9" spans="1:4" ht="20.100000000000001" customHeight="1" x14ac:dyDescent="0.25">
      <c r="A9" s="71">
        <v>5</v>
      </c>
      <c r="B9" s="3" t="s">
        <v>42</v>
      </c>
      <c r="C9" s="94">
        <v>0</v>
      </c>
      <c r="D9" s="71" t="s">
        <v>51</v>
      </c>
    </row>
    <row r="10" spans="1:4" ht="20.100000000000001" customHeight="1" x14ac:dyDescent="0.25">
      <c r="A10" s="71">
        <v>6</v>
      </c>
      <c r="B10" s="3" t="s">
        <v>42</v>
      </c>
      <c r="C10" s="94">
        <v>0</v>
      </c>
      <c r="D10" s="71" t="s">
        <v>75</v>
      </c>
    </row>
    <row r="11" spans="1:4" ht="20.100000000000001" customHeight="1" x14ac:dyDescent="0.25">
      <c r="A11" s="71">
        <v>7</v>
      </c>
      <c r="B11" s="3" t="s">
        <v>43</v>
      </c>
      <c r="C11" s="94">
        <v>0</v>
      </c>
      <c r="D11" s="71" t="s">
        <v>51</v>
      </c>
    </row>
    <row r="12" spans="1:4" ht="20.100000000000001" customHeight="1" x14ac:dyDescent="0.25">
      <c r="A12" s="71">
        <v>8</v>
      </c>
      <c r="B12" s="3" t="s">
        <v>43</v>
      </c>
      <c r="C12" s="94">
        <v>0</v>
      </c>
      <c r="D12" s="71" t="s">
        <v>75</v>
      </c>
    </row>
    <row r="13" spans="1:4" ht="20.100000000000001" customHeight="1" x14ac:dyDescent="0.25">
      <c r="A13" s="71">
        <v>9</v>
      </c>
      <c r="B13" s="70" t="s">
        <v>89</v>
      </c>
      <c r="C13" s="94">
        <v>0</v>
      </c>
      <c r="D13" s="71" t="s">
        <v>49</v>
      </c>
    </row>
    <row r="14" spans="1:4" ht="20.100000000000001" customHeight="1" x14ac:dyDescent="0.25">
      <c r="A14" s="71">
        <v>10</v>
      </c>
      <c r="B14" s="70" t="s">
        <v>90</v>
      </c>
      <c r="C14" s="94">
        <v>0</v>
      </c>
      <c r="D14" s="71" t="s">
        <v>49</v>
      </c>
    </row>
    <row r="15" spans="1:4" ht="20.100000000000001" customHeight="1" x14ac:dyDescent="0.25">
      <c r="A15" s="71">
        <v>11</v>
      </c>
      <c r="B15" s="70" t="s">
        <v>53</v>
      </c>
      <c r="C15" s="94">
        <v>0</v>
      </c>
      <c r="D15" s="71" t="s">
        <v>49</v>
      </c>
    </row>
    <row r="16" spans="1:4" ht="20.100000000000001" customHeight="1" x14ac:dyDescent="0.25">
      <c r="A16" s="71">
        <v>12</v>
      </c>
      <c r="B16" s="70" t="s">
        <v>54</v>
      </c>
      <c r="C16" s="94">
        <v>0</v>
      </c>
      <c r="D16" s="71" t="s">
        <v>49</v>
      </c>
    </row>
    <row r="17" spans="1:4" ht="20.100000000000001" customHeight="1" x14ac:dyDescent="0.25">
      <c r="A17" s="71">
        <v>13</v>
      </c>
      <c r="B17" s="70" t="s">
        <v>55</v>
      </c>
      <c r="C17" s="94">
        <v>0</v>
      </c>
      <c r="D17" s="71" t="s">
        <v>49</v>
      </c>
    </row>
    <row r="18" spans="1:4" ht="20.100000000000001" customHeight="1" x14ac:dyDescent="0.25">
      <c r="A18" s="71">
        <v>14</v>
      </c>
      <c r="B18" s="70" t="s">
        <v>56</v>
      </c>
      <c r="C18" s="94">
        <v>0</v>
      </c>
      <c r="D18" s="71" t="s">
        <v>49</v>
      </c>
    </row>
    <row r="19" spans="1:4" ht="20.100000000000001" customHeight="1" x14ac:dyDescent="0.25">
      <c r="A19" s="71">
        <v>15</v>
      </c>
      <c r="B19" s="70" t="s">
        <v>57</v>
      </c>
      <c r="C19" s="94">
        <v>0</v>
      </c>
      <c r="D19" s="71" t="s">
        <v>49</v>
      </c>
    </row>
    <row r="20" spans="1:4" ht="20.100000000000001" customHeight="1" x14ac:dyDescent="0.25">
      <c r="C20" s="73"/>
    </row>
    <row r="21" spans="1:4" ht="20.100000000000001" customHeight="1" x14ac:dyDescent="0.25">
      <c r="A21" s="67"/>
      <c r="B21" s="68" t="s">
        <v>58</v>
      </c>
      <c r="C21" s="74"/>
      <c r="D21" s="72"/>
    </row>
    <row r="22" spans="1:4" ht="20.100000000000001" customHeight="1" x14ac:dyDescent="0.25">
      <c r="A22" s="71">
        <v>16</v>
      </c>
      <c r="B22" s="70" t="s">
        <v>59</v>
      </c>
      <c r="C22" s="94">
        <v>0</v>
      </c>
      <c r="D22" s="71" t="s">
        <v>49</v>
      </c>
    </row>
    <row r="23" spans="1:4" ht="20.100000000000001" customHeight="1" x14ac:dyDescent="0.25">
      <c r="A23" s="71">
        <v>17</v>
      </c>
      <c r="B23" s="70" t="s">
        <v>60</v>
      </c>
      <c r="C23" s="94">
        <v>0</v>
      </c>
      <c r="D23" s="71" t="s">
        <v>49</v>
      </c>
    </row>
    <row r="24" spans="1:4" ht="20.100000000000001" customHeight="1" x14ac:dyDescent="0.25">
      <c r="A24" s="71">
        <v>18</v>
      </c>
      <c r="B24" s="70" t="s">
        <v>61</v>
      </c>
      <c r="C24" s="94">
        <v>0</v>
      </c>
      <c r="D24" s="71" t="s">
        <v>49</v>
      </c>
    </row>
    <row r="25" spans="1:4" ht="20.100000000000001" customHeight="1" x14ac:dyDescent="0.25">
      <c r="A25" s="71">
        <v>19</v>
      </c>
      <c r="B25" s="70" t="s">
        <v>62</v>
      </c>
      <c r="C25" s="94">
        <v>0</v>
      </c>
      <c r="D25" s="71" t="s">
        <v>49</v>
      </c>
    </row>
    <row r="26" spans="1:4" ht="20.100000000000001" customHeight="1" x14ac:dyDescent="0.25">
      <c r="A26" s="71">
        <v>20</v>
      </c>
      <c r="B26" s="70" t="s">
        <v>63</v>
      </c>
      <c r="C26" s="94">
        <v>0</v>
      </c>
      <c r="D26" s="71" t="s">
        <v>49</v>
      </c>
    </row>
    <row r="27" spans="1:4" ht="20.100000000000001" customHeight="1" x14ac:dyDescent="0.25">
      <c r="A27" s="71">
        <v>21</v>
      </c>
      <c r="B27" s="70" t="s">
        <v>64</v>
      </c>
      <c r="C27" s="94">
        <v>0</v>
      </c>
      <c r="D27" s="71" t="s">
        <v>49</v>
      </c>
    </row>
    <row r="28" spans="1:4" ht="20.100000000000001" customHeight="1" x14ac:dyDescent="0.25">
      <c r="C28" s="73"/>
    </row>
    <row r="29" spans="1:4" ht="20.100000000000001" customHeight="1" x14ac:dyDescent="0.25">
      <c r="A29" s="67"/>
      <c r="B29" s="69" t="s">
        <v>65</v>
      </c>
      <c r="C29" s="74"/>
      <c r="D29" s="72"/>
    </row>
    <row r="30" spans="1:4" ht="20.100000000000001" customHeight="1" x14ac:dyDescent="0.25">
      <c r="A30" s="71">
        <v>22</v>
      </c>
      <c r="B30" s="70" t="s">
        <v>66</v>
      </c>
      <c r="C30" s="94">
        <v>0</v>
      </c>
      <c r="D30" s="71" t="s">
        <v>49</v>
      </c>
    </row>
    <row r="31" spans="1:4" ht="20.100000000000001" customHeight="1" x14ac:dyDescent="0.25">
      <c r="A31" s="71">
        <v>23</v>
      </c>
      <c r="B31" s="70" t="s">
        <v>67</v>
      </c>
      <c r="C31" s="94">
        <v>0</v>
      </c>
      <c r="D31" s="71" t="s">
        <v>49</v>
      </c>
    </row>
    <row r="32" spans="1:4" ht="20.100000000000001" customHeight="1" x14ac:dyDescent="0.25">
      <c r="A32" s="71">
        <v>24</v>
      </c>
      <c r="B32" s="70" t="s">
        <v>68</v>
      </c>
      <c r="C32" s="94">
        <v>0</v>
      </c>
      <c r="D32" s="71" t="s">
        <v>49</v>
      </c>
    </row>
    <row r="33" spans="1:4" ht="20.100000000000001" customHeight="1" x14ac:dyDescent="0.25">
      <c r="A33" s="71">
        <v>25</v>
      </c>
      <c r="B33" s="70" t="s">
        <v>69</v>
      </c>
      <c r="C33" s="94">
        <v>0</v>
      </c>
      <c r="D33" s="71" t="s">
        <v>49</v>
      </c>
    </row>
    <row r="34" spans="1:4" ht="20.100000000000001" customHeight="1" x14ac:dyDescent="0.25">
      <c r="A34" s="71">
        <v>26</v>
      </c>
      <c r="B34" s="70" t="s">
        <v>70</v>
      </c>
      <c r="C34" s="94">
        <v>0</v>
      </c>
      <c r="D34" s="71" t="s">
        <v>49</v>
      </c>
    </row>
    <row r="35" spans="1:4" ht="20.100000000000001" customHeight="1" x14ac:dyDescent="0.25">
      <c r="A35" s="71">
        <v>27</v>
      </c>
      <c r="B35" s="70" t="s">
        <v>71</v>
      </c>
      <c r="C35" s="94">
        <v>0</v>
      </c>
      <c r="D35" s="71" t="s">
        <v>49</v>
      </c>
    </row>
    <row r="36" spans="1:4" ht="20.100000000000001" customHeight="1" x14ac:dyDescent="0.25">
      <c r="A36" s="71">
        <v>28</v>
      </c>
      <c r="B36" s="70" t="s">
        <v>72</v>
      </c>
      <c r="C36" s="94">
        <v>0</v>
      </c>
      <c r="D36" s="71" t="s">
        <v>49</v>
      </c>
    </row>
    <row r="37" spans="1:4" ht="20.100000000000001" customHeight="1" x14ac:dyDescent="0.25">
      <c r="A37" s="71">
        <v>29</v>
      </c>
      <c r="B37" s="70" t="s">
        <v>73</v>
      </c>
      <c r="C37" s="94">
        <v>0</v>
      </c>
      <c r="D37" s="71" t="s">
        <v>49</v>
      </c>
    </row>
    <row r="38" spans="1:4" ht="20.100000000000001" customHeight="1" x14ac:dyDescent="0.25">
      <c r="A38" s="71">
        <v>30</v>
      </c>
      <c r="B38" s="70" t="s">
        <v>74</v>
      </c>
      <c r="C38" s="94">
        <v>0</v>
      </c>
      <c r="D38" s="71" t="s">
        <v>49</v>
      </c>
    </row>
    <row r="39" spans="1:4" ht="20.100000000000001" customHeight="1" x14ac:dyDescent="0.25">
      <c r="A39" s="142" t="s">
        <v>116</v>
      </c>
      <c r="B39" s="142"/>
      <c r="C39" s="95">
        <f>SUM(C5:C19,C22:C27,C30:C38)</f>
        <v>0</v>
      </c>
    </row>
    <row r="40" spans="1:4" ht="20.100000000000001" customHeight="1" x14ac:dyDescent="0.25"/>
    <row r="41" spans="1:4" ht="20.100000000000001" customHeight="1" x14ac:dyDescent="0.25"/>
    <row r="42" spans="1:4" ht="20.100000000000001" customHeight="1" x14ac:dyDescent="0.25"/>
    <row r="43" spans="1:4" ht="20.100000000000001" customHeight="1" x14ac:dyDescent="0.25"/>
    <row r="44" spans="1:4" ht="20.100000000000001" customHeight="1" x14ac:dyDescent="0.25"/>
  </sheetData>
  <sheetProtection sheet="1" objects="1" scenarios="1" selectLockedCells="1"/>
  <mergeCells count="3">
    <mergeCell ref="A39:B39"/>
    <mergeCell ref="A1:D1"/>
    <mergeCell ref="A2:D2"/>
  </mergeCells>
  <pageMargins left="0.7" right="0.7" top="0.75" bottom="0.75" header="0.3" footer="0.3"/>
  <pageSetup scale="96" fitToHeight="0" orientation="portrait" r:id="rId1"/>
  <rowBreaks count="1" manualBreakCount="1">
    <brk id="20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f72f8a45868acb5234c4c41b68346dce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6c2bdaa51cac9ff2a11fc4a1dbaf8595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ec_x0020__x0023_ xmlns="c0086056-5044-4a33-b29f-c75672ab2bba">718</Spec_x0020__x0023_>
    <Doc_x0020_Type xmlns="c0086056-5044-4a33-b29f-c75672ab2bba">Appendix B Bid Workbook</Doc_x0020_Type>
    <SRC xmlns="c0086056-5044-4a33-b29f-c75672ab2bba" xsi:nil="true"/>
    <_dlc_DocId xmlns="53dbc0f4-2d3d-44b3-9905-25b4807b1361">EV5DVUR6RRZR-52-11517</_dlc_DocId>
    <_dlc_DocIdUrl xmlns="53dbc0f4-2d3d-44b3-9905-25b4807b1361">
      <Url>http://thegrid/finance/supply/pba/_layouts/DocIdRedir.aspx?ID=EV5DVUR6RRZR-52-11517</Url>
      <Description>EV5DVUR6RRZR-52-11517</Description>
    </_dlc_DocIdUrl>
    <contract_x0020_document xmlns="c0086056-5044-4a33-b29f-c75672ab2bba">false</contract_x0020_document>
  </documentManagement>
</p:properties>
</file>

<file path=customXml/itemProps1.xml><?xml version="1.0" encoding="utf-8"?>
<ds:datastoreItem xmlns:ds="http://schemas.openxmlformats.org/officeDocument/2006/customXml" ds:itemID="{8D85FFC4-2A74-484C-A45C-A1D157DDE74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51B5964-C6B9-402C-9886-A658DACCA0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C6E73C-F946-465B-9083-6B94C1440E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9077AAA-C5A4-4C77-AD9F-584801C061DF}">
  <ds:schemaRefs>
    <ds:schemaRef ds:uri="c0086056-5044-4a33-b29f-c75672ab2bba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53dbc0f4-2d3d-44b3-9905-25b4807b136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JEA INPUT SHEET 1</vt:lpstr>
      <vt:lpstr>JEA INPUT SHEET 2</vt:lpstr>
      <vt:lpstr>JEA INPUT SHEET 3</vt:lpstr>
      <vt:lpstr>OPTIONAL EQUIPMENT</vt:lpstr>
      <vt:lpstr>'JEA INPUT SHEET 1'!Print_Area</vt:lpstr>
      <vt:lpstr>'JEA INPUT SHEET 2'!Print_Area</vt:lpstr>
      <vt:lpstr>'JEA INPUT SHEET 3'!Print_Area</vt:lpstr>
      <vt:lpstr>'OPTIONAL EQUIPMENT'!Print_Area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BID WORKBOOK</dc:title>
  <dc:creator>GuevL@jea.com</dc:creator>
  <cp:lastModifiedBy>Newton-Green, Melanie</cp:lastModifiedBy>
  <cp:lastPrinted>2017-08-28T13:53:54Z</cp:lastPrinted>
  <dcterms:created xsi:type="dcterms:W3CDTF">2014-09-18T14:48:12Z</dcterms:created>
  <dcterms:modified xsi:type="dcterms:W3CDTF">2017-10-10T13:14:46Z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39907577-9547-4fa6-890f-3aa5f844533e</vt:lpwstr>
  </property>
  <property fmtid="{D5CDD505-2E9C-101B-9397-08002B2CF9AE}" pid="4" name="Order">
    <vt:r8>735400</vt:r8>
  </property>
</Properties>
</file>