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90" yWindow="120" windowWidth="12420" windowHeight="7110" tabRatio="825"/>
  </bookViews>
  <sheets>
    <sheet name="INPUT SHEET 1" sheetId="4" r:id="rId1"/>
    <sheet name="INPUT SHEET 2" sheetId="7" r:id="rId2"/>
    <sheet name="INPUT SHEET 3" sheetId="8" r:id="rId3"/>
  </sheets>
  <definedNames>
    <definedName name="_xlnm.Print_Area" localSheetId="0">'INPUT SHEET 1'!$A$1:$N$23</definedName>
    <definedName name="_xlnm.Print_Area" localSheetId="1">'INPUT SHEET 2'!$A$2:$F$18</definedName>
    <definedName name="_xlnm.Print_Area" localSheetId="2">'INPUT SHEET 3'!$A$2:$E$23</definedName>
  </definedNames>
  <calcPr calcId="162913"/>
</workbook>
</file>

<file path=xl/calcChain.xml><?xml version="1.0" encoding="utf-8"?>
<calcChain xmlns="http://schemas.openxmlformats.org/spreadsheetml/2006/main">
  <c r="K9" i="4" l="1"/>
  <c r="K8" i="4"/>
  <c r="N9" i="4"/>
  <c r="E11" i="7" l="1"/>
  <c r="D20" i="8" l="1"/>
  <c r="D15" i="8"/>
  <c r="D10" i="8"/>
  <c r="D5" i="8"/>
  <c r="D6" i="8" s="1"/>
  <c r="D11" i="8" l="1"/>
  <c r="D16" i="8" l="1"/>
  <c r="E13" i="7" l="1"/>
  <c r="D8" i="4" l="1"/>
  <c r="D7" i="4"/>
  <c r="D6" i="4"/>
  <c r="G8" i="4"/>
  <c r="G7" i="4"/>
  <c r="G6" i="4"/>
  <c r="N8" i="4"/>
  <c r="N7" i="4"/>
  <c r="N6" i="4"/>
  <c r="D21" i="8" l="1"/>
  <c r="D23" i="8" s="1"/>
  <c r="E14" i="7"/>
  <c r="E12" i="7"/>
  <c r="E10" i="7"/>
  <c r="E9" i="7"/>
  <c r="E7" i="7"/>
  <c r="E6" i="7"/>
  <c r="K7" i="4"/>
  <c r="K6" i="4"/>
  <c r="E15" i="7" l="1"/>
  <c r="N5" i="4"/>
  <c r="K5" i="4"/>
  <c r="G5" i="4"/>
  <c r="G9" i="4"/>
  <c r="D9" i="4"/>
  <c r="D5" i="4"/>
  <c r="E18" i="7" l="1"/>
  <c r="G10" i="4"/>
  <c r="D10" i="4"/>
  <c r="N10" i="4"/>
  <c r="K10" i="4"/>
  <c r="N12" i="4" l="1"/>
  <c r="N18" i="4" s="1"/>
  <c r="N21" i="4" s="1"/>
  <c r="N23" i="4" l="1"/>
</calcChain>
</file>

<file path=xl/sharedStrings.xml><?xml version="1.0" encoding="utf-8"?>
<sst xmlns="http://schemas.openxmlformats.org/spreadsheetml/2006/main" count="107" uniqueCount="89">
  <si>
    <t>JOURNEYMAN</t>
  </si>
  <si>
    <t>A1</t>
  </si>
  <si>
    <t>A2</t>
  </si>
  <si>
    <t>A3</t>
  </si>
  <si>
    <t>A4</t>
  </si>
  <si>
    <t>Notes</t>
  </si>
  <si>
    <t>ST RATE
($/HR)</t>
  </si>
  <si>
    <t>FOREMAN</t>
  </si>
  <si>
    <t>CERTIFIED WELDER</t>
  </si>
  <si>
    <t>ESTIMATED
ST HRS</t>
  </si>
  <si>
    <t>ESTIMATED
OT HRS</t>
  </si>
  <si>
    <t>ESTIMATED
PER DIEM COST</t>
  </si>
  <si>
    <t>3.  JEA will only pay per diem for Contractors that reside greater than 75 miles one way from Northside Generating Station (NGS).</t>
  </si>
  <si>
    <t>4.  Roundtrip - defined as residence to NGS site and back to residence - must be greater than 150 miles.</t>
  </si>
  <si>
    <t>COST / UNIT</t>
  </si>
  <si>
    <t>EQUIPMENT TYPE</t>
  </si>
  <si>
    <t>ESTIMATED
UNITS</t>
  </si>
  <si>
    <t>UNIT</t>
  </si>
  <si>
    <t>TOTAL COST (ESTIMATED UNITS x COST / UNIT)</t>
  </si>
  <si>
    <t>PER DAY</t>
  </si>
  <si>
    <t>MILES</t>
  </si>
  <si>
    <t>Job Truck (including Fuel)</t>
  </si>
  <si>
    <t>Mortar Mixer (Heavy Duty)</t>
  </si>
  <si>
    <t>ESTIMATED TRAVEL COST</t>
  </si>
  <si>
    <t>ESTIMATED
 ST LABOR COST</t>
  </si>
  <si>
    <t>ESTIMATED
OT LABOR COST</t>
  </si>
  <si>
    <t>Labor</t>
  </si>
  <si>
    <t>Travel</t>
  </si>
  <si>
    <t>Per Diem</t>
  </si>
  <si>
    <t>Subtotal - Straight Time Labor Cost</t>
  </si>
  <si>
    <t>Subtotal - OT Labor Cost</t>
  </si>
  <si>
    <t>Subtotal - Travel Cost</t>
  </si>
  <si>
    <t>Subtotal - Per Diem Cost</t>
  </si>
  <si>
    <t>TRUCKS</t>
  </si>
  <si>
    <t>Material Truck (including Fuel)  $/Mile</t>
  </si>
  <si>
    <t>DESCRIPTION</t>
  </si>
  <si>
    <t>ESTIMATED COST</t>
  </si>
  <si>
    <t>TOTAL COST</t>
  </si>
  <si>
    <t>ESTIMATED QUANTITY</t>
  </si>
  <si>
    <t>UNIT PRICE / SAMPLE TEST</t>
  </si>
  <si>
    <t>B1</t>
  </si>
  <si>
    <t>C1</t>
  </si>
  <si>
    <t>C2</t>
  </si>
  <si>
    <t>C3</t>
  </si>
  <si>
    <t>C4</t>
  </si>
  <si>
    <t>Equipment Rate</t>
  </si>
  <si>
    <t>Equipment Rental Invoice Markup%</t>
  </si>
  <si>
    <t>TOTAL COST - EQUIPMENT RENTAL INVOICE MARKUP</t>
  </si>
  <si>
    <t>SUBTOTAL EQUIPMENT COST</t>
  </si>
  <si>
    <t>TOTAL COST - QA TESTING REQUIREMENTS</t>
  </si>
  <si>
    <t>Materials Markup%</t>
  </si>
  <si>
    <t>Subcontract plus Markup %</t>
  </si>
  <si>
    <t>TOTAL COST - SUBCONTRACT PLUS MARKUP</t>
  </si>
  <si>
    <t>Forklift (All-terrain)</t>
  </si>
  <si>
    <t>Cold Crushing Strength, Density, and Abrasion Resistance Testing</t>
  </si>
  <si>
    <t>1.   Double Time (2X) Labor rates may be permitted only with prior approval by the JEA Representative.</t>
  </si>
  <si>
    <t>Estimated Labor, Travel and Per Diem Costs  (5 Year Estimate)</t>
  </si>
  <si>
    <t>SUBTOTAL  INPUT  SHEET  1  = A1 + A2 + A3 + A4</t>
  </si>
  <si>
    <t>SUBTOTAL  INPUT  SHEET  2 = B1</t>
  </si>
  <si>
    <t>QA TESTING REQUIREMENTS - 5 Year Estimate</t>
  </si>
  <si>
    <t>RESPONDENT RATES WORKBOOK</t>
  </si>
  <si>
    <r>
      <t>OT RATE</t>
    </r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
(ST x 1.5)
$ / HR</t>
    </r>
  </si>
  <si>
    <r>
      <t>ESTIMATED MILES/ ROUNDTRIP</t>
    </r>
    <r>
      <rPr>
        <vertAlign val="superscript"/>
        <sz val="12"/>
        <color theme="1"/>
        <rFont val="Calibri"/>
        <family val="2"/>
        <scheme val="minor"/>
      </rPr>
      <t>4</t>
    </r>
  </si>
  <si>
    <r>
      <t>$ PER DIEM / MAN 
(including Meals &amp; Lodging)</t>
    </r>
    <r>
      <rPr>
        <vertAlign val="superscript"/>
        <sz val="12"/>
        <color theme="1"/>
        <rFont val="Calibri"/>
        <family val="2"/>
        <scheme val="minor"/>
      </rPr>
      <t>2,3</t>
    </r>
  </si>
  <si>
    <t>NGS Boiler Refractory Repair Services</t>
  </si>
  <si>
    <t>SUPERINTENDENT</t>
  </si>
  <si>
    <t>HOME OFFICE OVERHEAD</t>
  </si>
  <si>
    <t>% Markup</t>
  </si>
  <si>
    <t>JOURNEYMAN HELPER</t>
  </si>
  <si>
    <t>Subtotal Bid Price  =  Input Sheet 1  +  Input Sheet 2  +  Input Sheet 3</t>
  </si>
  <si>
    <t>TOTAL BID PRICE 5-YEARS  =  Input Sheet 1  +  Input Sheet 2  +  Input Sheet 3 + HOME OFFICE OVERHEAD</t>
  </si>
  <si>
    <t>SUBTOTAL  INPUT  SHEET  3 = C1 + C2 + C3 + C4</t>
  </si>
  <si>
    <t>LABOR CLASSIFICATIONS</t>
  </si>
  <si>
    <r>
      <t xml:space="preserve">2.  All Travel shall comply with JEA's Travel Policy.  Current IRS.gov mileage rates will apply.  Current daily </t>
    </r>
    <r>
      <rPr>
        <b/>
        <sz val="12"/>
        <color theme="1"/>
        <rFont val="Calibri"/>
        <family val="2"/>
        <scheme val="minor"/>
      </rPr>
      <t>maximum</t>
    </r>
    <r>
      <rPr>
        <sz val="12"/>
        <color theme="1"/>
        <rFont val="Calibri"/>
        <family val="2"/>
        <scheme val="minor"/>
      </rPr>
      <t xml:space="preserve"> Per Diem rate (meals &amp; lodging) per JEA Contractor Travel Policy is 150.00.</t>
    </r>
  </si>
  <si>
    <t>EQUIPMENT OPERATING COSTS - 5  Year Estimate</t>
  </si>
  <si>
    <t>REFRACTORY EQUIPMENT</t>
  </si>
  <si>
    <t>MATERIALS - 5 Year Estimate</t>
  </si>
  <si>
    <t>MARKUP %
Not To Exceed 10%</t>
  </si>
  <si>
    <t>SUBCONTRACT MARKUP - 5 Year Estimate</t>
  </si>
  <si>
    <t xml:space="preserve">ESTIMATED
# OF MAN DAYS </t>
  </si>
  <si>
    <t>ESTIMATED
ROUNDTRIPS</t>
  </si>
  <si>
    <t>099-19 Appendix B Rates Workbook - NGS Boiler Refractory Repair Services</t>
  </si>
  <si>
    <t>MILEAGE RATE 
(Fuel is included in Mileage)</t>
  </si>
  <si>
    <t>TOTAL COST - MATERIALS</t>
  </si>
  <si>
    <t>350 CFM Air Compressor - including any ancillary equipment, fittings, hoses, etc.</t>
  </si>
  <si>
    <t>750 CFM Air Compressor - including any ancillary equipment, fittings, hoses, etc.</t>
  </si>
  <si>
    <t>Pump rig (cast pouring) - including any ancillary equipment, fittings, hoses, etc.</t>
  </si>
  <si>
    <t>Gunite Machine - including any ancillary equipment, fittings, hoses, etc.</t>
  </si>
  <si>
    <t>LARGE EQUIPMENT RENTAL INVOICE MARKUP - 5 Year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</si>
</sst>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3" fillId="3" borderId="10" xfId="0" applyFont="1" applyFill="1" applyBorder="1" applyAlignment="1">
      <alignment horizontal="center" vertical="center"/>
    </xf>
    <xf numFmtId="0" fontId="0" fillId="0" borderId="0" xfId="0" applyFont="1" applyBorder="1"/>
    <xf numFmtId="0" fontId="11" fillId="0" borderId="4" xfId="0" applyFont="1" applyBorder="1" applyAlignment="1">
      <alignment horizontal="center" vertical="center"/>
    </xf>
    <xf numFmtId="44" fontId="13" fillId="2" borderId="4" xfId="1" applyFont="1" applyFill="1" applyBorder="1" applyAlignment="1" applyProtection="1">
      <alignment horizontal="center" vertical="center"/>
      <protection locked="0"/>
    </xf>
    <xf numFmtId="44" fontId="11" fillId="0" borderId="14" xfId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4" fontId="11" fillId="0" borderId="8" xfId="1" applyFont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44" fontId="13" fillId="2" borderId="9" xfId="1" applyFont="1" applyFill="1" applyBorder="1" applyAlignment="1" applyProtection="1">
      <alignment horizontal="center" vertical="center"/>
      <protection locked="0"/>
    </xf>
    <xf numFmtId="44" fontId="11" fillId="0" borderId="16" xfId="1" applyFont="1" applyBorder="1" applyAlignment="1">
      <alignment horizontal="center" vertical="center"/>
    </xf>
    <xf numFmtId="44" fontId="11" fillId="0" borderId="18" xfId="1" applyFont="1" applyBorder="1" applyAlignment="1">
      <alignment horizontal="center" vertical="center"/>
    </xf>
    <xf numFmtId="44" fontId="13" fillId="3" borderId="15" xfId="0" applyNumberFormat="1" applyFont="1" applyFill="1" applyBorder="1" applyAlignment="1">
      <alignment vertical="center"/>
    </xf>
    <xf numFmtId="44" fontId="13" fillId="3" borderId="17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1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44" fontId="3" fillId="3" borderId="2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3" fillId="8" borderId="5" xfId="0" applyFont="1" applyFill="1" applyBorder="1" applyAlignment="1">
      <alignment vertical="center"/>
    </xf>
    <xf numFmtId="0" fontId="10" fillId="8" borderId="12" xfId="0" applyFont="1" applyFill="1" applyBorder="1" applyAlignment="1">
      <alignment vertical="center"/>
    </xf>
    <xf numFmtId="44" fontId="3" fillId="8" borderId="20" xfId="0" applyNumberFormat="1" applyFont="1" applyFill="1" applyBorder="1" applyAlignment="1">
      <alignment horizontal="left" vertical="center"/>
    </xf>
    <xf numFmtId="0" fontId="3" fillId="7" borderId="5" xfId="0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44" fontId="3" fillId="7" borderId="20" xfId="0" applyNumberFormat="1" applyFont="1" applyFill="1" applyBorder="1" applyAlignment="1">
      <alignment horizontal="left" vertical="center"/>
    </xf>
    <xf numFmtId="0" fontId="3" fillId="6" borderId="5" xfId="0" applyFont="1" applyFill="1" applyBorder="1" applyAlignment="1">
      <alignment vertical="center"/>
    </xf>
    <xf numFmtId="0" fontId="10" fillId="6" borderId="12" xfId="0" applyFont="1" applyFill="1" applyBorder="1" applyAlignment="1">
      <alignment vertical="center"/>
    </xf>
    <xf numFmtId="44" fontId="3" fillId="6" borderId="20" xfId="0" applyNumberFormat="1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44" fontId="4" fillId="4" borderId="21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164" fontId="11" fillId="0" borderId="4" xfId="1" applyNumberFormat="1" applyFont="1" applyFill="1" applyBorder="1" applyAlignment="1" applyProtection="1">
      <alignment horizontal="center" vertical="center"/>
      <protection locked="0"/>
    </xf>
    <xf numFmtId="9" fontId="13" fillId="2" borderId="4" xfId="2" applyFont="1" applyFill="1" applyBorder="1" applyAlignment="1" applyProtection="1">
      <alignment horizontal="center" vertical="center"/>
      <protection locked="0"/>
    </xf>
    <xf numFmtId="44" fontId="11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3" fillId="5" borderId="5" xfId="0" applyFont="1" applyFill="1" applyBorder="1"/>
    <xf numFmtId="0" fontId="0" fillId="5" borderId="12" xfId="0" applyFont="1" applyFill="1" applyBorder="1"/>
    <xf numFmtId="0" fontId="4" fillId="5" borderId="4" xfId="0" applyFont="1" applyFill="1" applyBorder="1" applyAlignment="1">
      <alignment wrapText="1"/>
    </xf>
    <xf numFmtId="0" fontId="10" fillId="0" borderId="4" xfId="0" applyFont="1" applyBorder="1" applyAlignment="1">
      <alignment horizontal="left" vertical="center" wrapText="1"/>
    </xf>
    <xf numFmtId="0" fontId="10" fillId="5" borderId="5" xfId="0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44" fontId="10" fillId="3" borderId="21" xfId="0" applyNumberFormat="1" applyFont="1" applyFill="1" applyBorder="1" applyAlignment="1">
      <alignment vertical="center"/>
    </xf>
    <xf numFmtId="44" fontId="4" fillId="4" borderId="1" xfId="0" applyNumberFormat="1" applyFont="1" applyFill="1" applyBorder="1" applyAlignment="1">
      <alignment vertical="center"/>
    </xf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44" fontId="14" fillId="0" borderId="4" xfId="1" applyFont="1" applyFill="1" applyBorder="1" applyAlignment="1" applyProtection="1">
      <alignment horizontal="center"/>
      <protection locked="0"/>
    </xf>
    <xf numFmtId="44" fontId="9" fillId="2" borderId="4" xfId="1" applyFont="1" applyFill="1" applyBorder="1" applyProtection="1">
      <protection locked="0"/>
    </xf>
    <xf numFmtId="44" fontId="14" fillId="0" borderId="4" xfId="0" applyNumberFormat="1" applyFont="1" applyBorder="1"/>
    <xf numFmtId="44" fontId="14" fillId="0" borderId="6" xfId="0" applyNumberFormat="1" applyFont="1" applyBorder="1"/>
    <xf numFmtId="44" fontId="13" fillId="2" borderId="4" xfId="1" applyFont="1" applyFill="1" applyBorder="1" applyAlignment="1" applyProtection="1">
      <alignment horizontal="left" vertical="center"/>
      <protection locked="0"/>
    </xf>
    <xf numFmtId="44" fontId="11" fillId="0" borderId="6" xfId="0" applyNumberFormat="1" applyFont="1" applyBorder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4" fontId="11" fillId="0" borderId="9" xfId="1" applyNumberFormat="1" applyFont="1" applyFill="1" applyBorder="1" applyAlignment="1" applyProtection="1">
      <alignment horizontal="center" vertical="center"/>
      <protection locked="0"/>
    </xf>
    <xf numFmtId="44" fontId="4" fillId="9" borderId="1" xfId="1" applyFont="1" applyFill="1" applyBorder="1" applyAlignment="1"/>
    <xf numFmtId="44" fontId="4" fillId="4" borderId="21" xfId="0" applyNumberFormat="1" applyFont="1" applyFill="1" applyBorder="1"/>
    <xf numFmtId="44" fontId="4" fillId="2" borderId="1" xfId="0" applyNumberFormat="1" applyFont="1" applyFill="1" applyBorder="1" applyAlignment="1">
      <alignment vertical="center"/>
    </xf>
    <xf numFmtId="0" fontId="11" fillId="0" borderId="29" xfId="0" applyFont="1" applyBorder="1" applyAlignment="1">
      <alignment wrapText="1"/>
    </xf>
    <xf numFmtId="0" fontId="13" fillId="0" borderId="30" xfId="0" applyFont="1" applyBorder="1" applyAlignment="1">
      <alignment horizontal="center" wrapText="1"/>
    </xf>
    <xf numFmtId="44" fontId="13" fillId="3" borderId="1" xfId="0" applyNumberFormat="1" applyFont="1" applyFill="1" applyBorder="1" applyAlignment="1">
      <alignment vertical="center"/>
    </xf>
    <xf numFmtId="0" fontId="11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4" fillId="5" borderId="35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9" fontId="4" fillId="2" borderId="27" xfId="2" applyFont="1" applyFill="1" applyBorder="1" applyAlignment="1" applyProtection="1">
      <alignment horizontal="center" vertical="center"/>
      <protection locked="0"/>
    </xf>
    <xf numFmtId="9" fontId="4" fillId="2" borderId="28" xfId="2" applyFont="1" applyFill="1" applyBorder="1" applyAlignment="1" applyProtection="1">
      <alignment horizontal="center" vertical="center"/>
      <protection locked="0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25"/>
  <sheetViews>
    <sheetView tabSelected="1" zoomScale="70" zoomScaleNormal="70" zoomScaleSheetLayoutView="75" workbookViewId="0">
      <selection activeCell="A15" sqref="A15:N15"/>
    </sheetView>
  </sheetViews>
  <sheetFormatPr defaultColWidth="8.85546875" defaultRowHeight="15" x14ac:dyDescent="0.25"/>
  <cols>
    <col min="1" max="1" width="26.5703125" style="2" customWidth="1"/>
    <col min="2" max="2" width="14.42578125" style="1" customWidth="1"/>
    <col min="3" max="3" width="12.5703125" style="1" customWidth="1"/>
    <col min="4" max="4" width="19.5703125" style="1" customWidth="1"/>
    <col min="5" max="5" width="13.85546875" style="1" customWidth="1"/>
    <col min="6" max="6" width="12.7109375" style="1" customWidth="1"/>
    <col min="7" max="7" width="21.85546875" style="1" customWidth="1"/>
    <col min="8" max="8" width="12.42578125" style="1" customWidth="1"/>
    <col min="9" max="9" width="15.140625" style="1" customWidth="1"/>
    <col min="10" max="10" width="15" style="1" customWidth="1"/>
    <col min="11" max="11" width="17.42578125" style="1" customWidth="1"/>
    <col min="12" max="12" width="15.140625" style="1" customWidth="1"/>
    <col min="13" max="13" width="15.5703125" style="1" customWidth="1"/>
    <col min="14" max="14" width="31.28515625" style="1" customWidth="1"/>
    <col min="15" max="16384" width="8.85546875" style="1"/>
  </cols>
  <sheetData>
    <row r="1" spans="1:16" ht="39" customHeight="1" x14ac:dyDescent="0.25">
      <c r="A1" s="89" t="s">
        <v>81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6" ht="29.25" customHeight="1" thickBot="1" x14ac:dyDescent="0.4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6" ht="29.25" customHeight="1" thickBot="1" x14ac:dyDescent="0.45">
      <c r="A3" s="95" t="s">
        <v>26</v>
      </c>
      <c r="B3" s="96"/>
      <c r="C3" s="96"/>
      <c r="D3" s="96"/>
      <c r="E3" s="96"/>
      <c r="F3" s="96"/>
      <c r="G3" s="97"/>
      <c r="H3" s="98" t="s">
        <v>27</v>
      </c>
      <c r="I3" s="96"/>
      <c r="J3" s="96"/>
      <c r="K3" s="97"/>
      <c r="L3" s="98" t="s">
        <v>28</v>
      </c>
      <c r="M3" s="96"/>
      <c r="N3" s="99"/>
    </row>
    <row r="4" spans="1:16" s="2" customFormat="1" ht="100.5" customHeight="1" x14ac:dyDescent="0.25">
      <c r="A4" s="80" t="s">
        <v>72</v>
      </c>
      <c r="B4" s="81" t="s">
        <v>9</v>
      </c>
      <c r="C4" s="81" t="s">
        <v>6</v>
      </c>
      <c r="D4" s="82" t="s">
        <v>24</v>
      </c>
      <c r="E4" s="83" t="s">
        <v>10</v>
      </c>
      <c r="F4" s="81" t="s">
        <v>61</v>
      </c>
      <c r="G4" s="84" t="s">
        <v>25</v>
      </c>
      <c r="H4" s="83" t="s">
        <v>82</v>
      </c>
      <c r="I4" s="81" t="s">
        <v>62</v>
      </c>
      <c r="J4" s="81" t="s">
        <v>80</v>
      </c>
      <c r="K4" s="84" t="s">
        <v>23</v>
      </c>
      <c r="L4" s="83" t="s">
        <v>63</v>
      </c>
      <c r="M4" s="81" t="s">
        <v>79</v>
      </c>
      <c r="N4" s="82" t="s">
        <v>11</v>
      </c>
    </row>
    <row r="5" spans="1:16" ht="49.15" customHeight="1" x14ac:dyDescent="0.25">
      <c r="A5" s="77" t="s">
        <v>65</v>
      </c>
      <c r="B5" s="17">
        <v>4000</v>
      </c>
      <c r="C5" s="18">
        <v>0</v>
      </c>
      <c r="D5" s="19">
        <f>C5*B5</f>
        <v>0</v>
      </c>
      <c r="E5" s="20">
        <v>2000</v>
      </c>
      <c r="F5" s="18">
        <v>0</v>
      </c>
      <c r="G5" s="21">
        <f>F5*E5</f>
        <v>0</v>
      </c>
      <c r="H5" s="73">
        <v>0.57999999999999996</v>
      </c>
      <c r="I5" s="22">
        <v>0</v>
      </c>
      <c r="J5" s="17">
        <v>100</v>
      </c>
      <c r="K5" s="21">
        <f>J5*I5*H5</f>
        <v>0</v>
      </c>
      <c r="L5" s="23">
        <v>0</v>
      </c>
      <c r="M5" s="17">
        <v>100</v>
      </c>
      <c r="N5" s="19">
        <f>M5*L5</f>
        <v>0</v>
      </c>
    </row>
    <row r="6" spans="1:16" ht="49.15" customHeight="1" x14ac:dyDescent="0.25">
      <c r="A6" s="77" t="s">
        <v>7</v>
      </c>
      <c r="B6" s="17">
        <v>8000</v>
      </c>
      <c r="C6" s="18">
        <v>0</v>
      </c>
      <c r="D6" s="19">
        <f t="shared" ref="D6:D8" si="0">C6*B6</f>
        <v>0</v>
      </c>
      <c r="E6" s="20">
        <v>3500</v>
      </c>
      <c r="F6" s="18">
        <v>0</v>
      </c>
      <c r="G6" s="21">
        <f t="shared" ref="G6:G8" si="1">F6*E6</f>
        <v>0</v>
      </c>
      <c r="H6" s="73">
        <v>0.57999999999999996</v>
      </c>
      <c r="I6" s="22">
        <v>0</v>
      </c>
      <c r="J6" s="17">
        <v>250</v>
      </c>
      <c r="K6" s="21">
        <f t="shared" ref="K6:K9" si="2">J6*I6*H6</f>
        <v>0</v>
      </c>
      <c r="L6" s="23">
        <v>0</v>
      </c>
      <c r="M6" s="17">
        <v>200</v>
      </c>
      <c r="N6" s="19">
        <f t="shared" ref="N6:N8" si="3">M6*L6</f>
        <v>0</v>
      </c>
    </row>
    <row r="7" spans="1:16" ht="49.15" customHeight="1" x14ac:dyDescent="0.25">
      <c r="A7" s="77" t="s">
        <v>0</v>
      </c>
      <c r="B7" s="17">
        <v>10000</v>
      </c>
      <c r="C7" s="18">
        <v>0</v>
      </c>
      <c r="D7" s="19">
        <f t="shared" si="0"/>
        <v>0</v>
      </c>
      <c r="E7" s="20">
        <v>5000</v>
      </c>
      <c r="F7" s="18">
        <v>0</v>
      </c>
      <c r="G7" s="21">
        <f t="shared" si="1"/>
        <v>0</v>
      </c>
      <c r="H7" s="73">
        <v>0.57999999999999996</v>
      </c>
      <c r="I7" s="22">
        <v>0</v>
      </c>
      <c r="J7" s="17">
        <v>250</v>
      </c>
      <c r="K7" s="21">
        <f t="shared" si="2"/>
        <v>0</v>
      </c>
      <c r="L7" s="23">
        <v>0</v>
      </c>
      <c r="M7" s="17">
        <v>200</v>
      </c>
      <c r="N7" s="19">
        <f t="shared" si="3"/>
        <v>0</v>
      </c>
    </row>
    <row r="8" spans="1:16" ht="49.15" customHeight="1" x14ac:dyDescent="0.25">
      <c r="A8" s="77" t="s">
        <v>8</v>
      </c>
      <c r="B8" s="17">
        <v>2000</v>
      </c>
      <c r="C8" s="18">
        <v>0</v>
      </c>
      <c r="D8" s="19">
        <f t="shared" si="0"/>
        <v>0</v>
      </c>
      <c r="E8" s="20">
        <v>500</v>
      </c>
      <c r="F8" s="18">
        <v>0</v>
      </c>
      <c r="G8" s="21">
        <f t="shared" si="1"/>
        <v>0</v>
      </c>
      <c r="H8" s="73">
        <v>0.57999999999999996</v>
      </c>
      <c r="I8" s="22">
        <v>0</v>
      </c>
      <c r="J8" s="17">
        <v>50</v>
      </c>
      <c r="K8" s="21">
        <f t="shared" si="2"/>
        <v>0</v>
      </c>
      <c r="L8" s="23">
        <v>0</v>
      </c>
      <c r="M8" s="17">
        <v>25</v>
      </c>
      <c r="N8" s="19">
        <f t="shared" si="3"/>
        <v>0</v>
      </c>
    </row>
    <row r="9" spans="1:16" ht="49.15" customHeight="1" thickBot="1" x14ac:dyDescent="0.3">
      <c r="A9" s="77" t="s">
        <v>68</v>
      </c>
      <c r="B9" s="17">
        <v>8000</v>
      </c>
      <c r="C9" s="18">
        <v>0</v>
      </c>
      <c r="D9" s="24">
        <f t="shared" ref="D9" si="4">C9*B9</f>
        <v>0</v>
      </c>
      <c r="E9" s="20">
        <v>4000</v>
      </c>
      <c r="F9" s="18">
        <v>0</v>
      </c>
      <c r="G9" s="25">
        <f t="shared" ref="G9" si="5">F9*E9</f>
        <v>0</v>
      </c>
      <c r="H9" s="73">
        <v>0.57999999999999996</v>
      </c>
      <c r="I9" s="22">
        <v>0</v>
      </c>
      <c r="J9" s="17">
        <v>50</v>
      </c>
      <c r="K9" s="21">
        <f t="shared" si="2"/>
        <v>0</v>
      </c>
      <c r="L9" s="23">
        <v>0</v>
      </c>
      <c r="M9" s="17">
        <v>25</v>
      </c>
      <c r="N9" s="19">
        <f t="shared" ref="N9" si="6">M9*L9</f>
        <v>0</v>
      </c>
    </row>
    <row r="10" spans="1:16" ht="29.45" customHeight="1" x14ac:dyDescent="0.25">
      <c r="A10" s="100" t="s">
        <v>29</v>
      </c>
      <c r="B10" s="101"/>
      <c r="C10" s="102"/>
      <c r="D10" s="26">
        <f>SUM(D5:D9)</f>
        <v>0</v>
      </c>
      <c r="E10" s="100" t="s">
        <v>30</v>
      </c>
      <c r="F10" s="102"/>
      <c r="G10" s="27">
        <f>SUM(G5:G9)</f>
        <v>0</v>
      </c>
      <c r="H10" s="103" t="s">
        <v>31</v>
      </c>
      <c r="I10" s="101"/>
      <c r="J10" s="102"/>
      <c r="K10" s="27">
        <f>SUM(K5:K9)</f>
        <v>0</v>
      </c>
      <c r="L10" s="103" t="s">
        <v>32</v>
      </c>
      <c r="M10" s="102"/>
      <c r="N10" s="26">
        <f>SUM(N5:N9)</f>
        <v>0</v>
      </c>
    </row>
    <row r="11" spans="1:16" s="3" customFormat="1" ht="26.45" customHeight="1" thickBot="1" x14ac:dyDescent="0.3">
      <c r="A11" s="78"/>
      <c r="B11" s="28"/>
      <c r="C11" s="28"/>
      <c r="D11" s="32" t="s">
        <v>1</v>
      </c>
      <c r="E11" s="31"/>
      <c r="F11" s="31"/>
      <c r="G11" s="15" t="s">
        <v>2</v>
      </c>
      <c r="H11" s="31"/>
      <c r="I11" s="31"/>
      <c r="J11" s="31"/>
      <c r="K11" s="15" t="s">
        <v>3</v>
      </c>
      <c r="L11" s="31"/>
      <c r="M11" s="31"/>
      <c r="N11" s="32" t="s">
        <v>4</v>
      </c>
    </row>
    <row r="12" spans="1:16" ht="34.5" customHeight="1" thickBot="1" x14ac:dyDescent="0.3">
      <c r="A12" s="92" t="s">
        <v>57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4"/>
      <c r="N12" s="79">
        <f>SUM(D10,G10,K10,N10)</f>
        <v>0</v>
      </c>
      <c r="P12" s="4"/>
    </row>
    <row r="13" spans="1:16" ht="15.75" x14ac:dyDescent="0.25">
      <c r="A13" s="29" t="s">
        <v>5</v>
      </c>
      <c r="B13" s="30"/>
      <c r="C13" s="30"/>
      <c r="D13" s="30"/>
      <c r="E13" s="30"/>
      <c r="F13" s="28"/>
      <c r="G13" s="30"/>
      <c r="H13" s="30"/>
      <c r="I13" s="30"/>
      <c r="J13" s="30"/>
      <c r="K13" s="30"/>
      <c r="L13" s="30"/>
      <c r="M13" s="30"/>
      <c r="N13" s="30"/>
    </row>
    <row r="14" spans="1:16" ht="15.75" x14ac:dyDescent="0.25">
      <c r="A14" s="91" t="s">
        <v>55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6" ht="14.45" customHeight="1" x14ac:dyDescent="0.25">
      <c r="A15" s="91" t="s">
        <v>73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16" ht="15.75" x14ac:dyDescent="0.25">
      <c r="A16" s="91" t="s">
        <v>12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4" ht="16.5" thickBot="1" x14ac:dyDescent="0.3">
      <c r="A17" s="91" t="s">
        <v>13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ht="26.45" customHeight="1" thickBot="1" x14ac:dyDescent="0.3">
      <c r="A18" s="104" t="s">
        <v>69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76">
        <f>N12+'INPUT SHEET 2'!E18+'INPUT SHEET 3'!D23</f>
        <v>1229000</v>
      </c>
    </row>
    <row r="19" spans="1:14" ht="6" customHeight="1" thickBot="1" x14ac:dyDescent="0.3"/>
    <row r="20" spans="1:14" ht="30" customHeight="1" thickBot="1" x14ac:dyDescent="0.3">
      <c r="L20" s="87" t="s">
        <v>67</v>
      </c>
      <c r="M20" s="88"/>
    </row>
    <row r="21" spans="1:14" ht="23.45" customHeight="1" thickBot="1" x14ac:dyDescent="0.45">
      <c r="A21" s="108" t="s">
        <v>66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6">
        <v>0.1</v>
      </c>
      <c r="M21" s="107"/>
      <c r="N21" s="74">
        <f>N18*L21</f>
        <v>122900</v>
      </c>
    </row>
    <row r="22" spans="1:14" ht="30" customHeight="1" thickBot="1" x14ac:dyDescent="0.3"/>
    <row r="23" spans="1:14" ht="26.1" customHeight="1" thickBot="1" x14ac:dyDescent="0.45">
      <c r="A23" s="85" t="s">
        <v>70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75">
        <f>N18+N21</f>
        <v>1351900</v>
      </c>
    </row>
    <row r="24" spans="1:14" ht="30" customHeight="1" x14ac:dyDescent="0.25"/>
    <row r="25" spans="1:14" ht="30" customHeight="1" x14ac:dyDescent="0.25"/>
  </sheetData>
  <sheetProtection selectLockedCells="1"/>
  <mergeCells count="19">
    <mergeCell ref="A18:M18"/>
    <mergeCell ref="L21:M21"/>
    <mergeCell ref="A21:K21"/>
    <mergeCell ref="A23:M23"/>
    <mergeCell ref="L20:M20"/>
    <mergeCell ref="A1:N1"/>
    <mergeCell ref="A2:N2"/>
    <mergeCell ref="A14:N14"/>
    <mergeCell ref="A12:M12"/>
    <mergeCell ref="A15:N15"/>
    <mergeCell ref="A3:G3"/>
    <mergeCell ref="H3:K3"/>
    <mergeCell ref="L3:N3"/>
    <mergeCell ref="A10:C10"/>
    <mergeCell ref="E10:F10"/>
    <mergeCell ref="H10:J10"/>
    <mergeCell ref="L10:M10"/>
    <mergeCell ref="A16:N16"/>
    <mergeCell ref="A17:N17"/>
  </mergeCells>
  <pageMargins left="0.25" right="0.25" top="0.75" bottom="0.75" header="0.3" footer="0.3"/>
  <pageSetup scale="55" fitToHeight="0" orientation="landscape" r:id="rId1"/>
  <headerFooter>
    <oddHeader>&amp;C&amp;"-,Bold"&amp;22Appendix B - Bid Workbook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3"/>
  <sheetViews>
    <sheetView zoomScale="75" zoomScaleNormal="75" zoomScaleSheetLayoutView="80" workbookViewId="0">
      <selection activeCell="D6" sqref="D6"/>
    </sheetView>
  </sheetViews>
  <sheetFormatPr defaultColWidth="8.85546875" defaultRowHeight="15" x14ac:dyDescent="0.25"/>
  <cols>
    <col min="1" max="1" width="55.28515625" style="2" customWidth="1"/>
    <col min="2" max="2" width="19.140625" style="1" customWidth="1"/>
    <col min="3" max="3" width="18.42578125" style="1" customWidth="1"/>
    <col min="4" max="4" width="22" style="1" customWidth="1"/>
    <col min="5" max="5" width="26" style="1" customWidth="1"/>
    <col min="6" max="16384" width="8.85546875" style="1"/>
  </cols>
  <sheetData>
    <row r="1" spans="1:14" ht="45" customHeight="1" x14ac:dyDescent="0.5">
      <c r="A1" s="110" t="s">
        <v>60</v>
      </c>
      <c r="B1" s="110"/>
      <c r="C1" s="110"/>
      <c r="D1" s="110"/>
      <c r="E1" s="110"/>
      <c r="F1" s="54"/>
      <c r="G1" s="54"/>
      <c r="H1" s="54"/>
      <c r="I1" s="54"/>
      <c r="J1" s="54"/>
      <c r="K1" s="54"/>
      <c r="L1" s="54"/>
      <c r="M1" s="54"/>
      <c r="N1" s="54"/>
    </row>
    <row r="2" spans="1:14" ht="45.75" customHeight="1" x14ac:dyDescent="0.25">
      <c r="A2" s="111" t="s">
        <v>64</v>
      </c>
      <c r="B2" s="111"/>
      <c r="C2" s="111"/>
      <c r="D2" s="111"/>
      <c r="E2" s="111"/>
      <c r="F2" s="72"/>
      <c r="G2" s="72"/>
      <c r="H2" s="72"/>
      <c r="I2" s="72"/>
      <c r="J2" s="72"/>
      <c r="K2" s="72"/>
      <c r="L2" s="72"/>
      <c r="M2" s="72"/>
      <c r="N2" s="72"/>
    </row>
    <row r="3" spans="1:14" ht="24" customHeight="1" x14ac:dyDescent="0.4">
      <c r="A3" s="55" t="s">
        <v>74</v>
      </c>
      <c r="B3" s="56"/>
      <c r="C3" s="112" t="s">
        <v>45</v>
      </c>
      <c r="D3" s="113"/>
      <c r="E3" s="57"/>
      <c r="F3" s="16"/>
    </row>
    <row r="4" spans="1:14" ht="51.75" customHeight="1" x14ac:dyDescent="0.25">
      <c r="A4" s="58" t="s">
        <v>15</v>
      </c>
      <c r="B4" s="53" t="s">
        <v>16</v>
      </c>
      <c r="C4" s="53" t="s">
        <v>17</v>
      </c>
      <c r="D4" s="53" t="s">
        <v>14</v>
      </c>
      <c r="E4" s="53" t="s">
        <v>18</v>
      </c>
      <c r="F4" s="16"/>
    </row>
    <row r="5" spans="1:14" ht="30" customHeight="1" x14ac:dyDescent="0.25">
      <c r="A5" s="114" t="s">
        <v>33</v>
      </c>
      <c r="B5" s="115"/>
      <c r="C5" s="115"/>
      <c r="D5" s="115"/>
      <c r="E5" s="116"/>
      <c r="F5" s="16"/>
    </row>
    <row r="6" spans="1:14" ht="30" customHeight="1" x14ac:dyDescent="0.3">
      <c r="A6" s="63" t="s">
        <v>21</v>
      </c>
      <c r="B6" s="64">
        <v>500</v>
      </c>
      <c r="C6" s="65" t="s">
        <v>19</v>
      </c>
      <c r="D6" s="66">
        <v>55</v>
      </c>
      <c r="E6" s="67">
        <f>B6*D6</f>
        <v>27500</v>
      </c>
      <c r="F6" s="16"/>
    </row>
    <row r="7" spans="1:14" ht="30" customHeight="1" x14ac:dyDescent="0.3">
      <c r="A7" s="63" t="s">
        <v>34</v>
      </c>
      <c r="B7" s="64">
        <v>10000</v>
      </c>
      <c r="C7" s="65" t="s">
        <v>20</v>
      </c>
      <c r="D7" s="66">
        <v>1.65</v>
      </c>
      <c r="E7" s="67">
        <f>B7*D7</f>
        <v>16500</v>
      </c>
      <c r="F7" s="16"/>
    </row>
    <row r="8" spans="1:14" ht="30" customHeight="1" x14ac:dyDescent="0.25">
      <c r="A8" s="114" t="s">
        <v>75</v>
      </c>
      <c r="B8" s="115"/>
      <c r="C8" s="115"/>
      <c r="D8" s="115"/>
      <c r="E8" s="116"/>
      <c r="F8" s="16"/>
    </row>
    <row r="9" spans="1:14" ht="48" customHeight="1" x14ac:dyDescent="0.3">
      <c r="A9" s="63" t="s">
        <v>84</v>
      </c>
      <c r="B9" s="64">
        <v>500</v>
      </c>
      <c r="C9" s="65" t="s">
        <v>19</v>
      </c>
      <c r="D9" s="66">
        <v>175</v>
      </c>
      <c r="E9" s="67">
        <f t="shared" ref="E9:E14" si="0">B9*D9</f>
        <v>87500</v>
      </c>
      <c r="F9" s="16"/>
    </row>
    <row r="10" spans="1:14" ht="42" customHeight="1" x14ac:dyDescent="0.3">
      <c r="A10" s="63" t="s">
        <v>85</v>
      </c>
      <c r="B10" s="64">
        <v>500</v>
      </c>
      <c r="C10" s="65" t="s">
        <v>19</v>
      </c>
      <c r="D10" s="66">
        <v>200</v>
      </c>
      <c r="E10" s="67">
        <f t="shared" si="0"/>
        <v>100000</v>
      </c>
      <c r="F10" s="16"/>
    </row>
    <row r="11" spans="1:14" ht="45" customHeight="1" x14ac:dyDescent="0.3">
      <c r="A11" s="63" t="s">
        <v>86</v>
      </c>
      <c r="B11" s="64">
        <v>300</v>
      </c>
      <c r="C11" s="65" t="s">
        <v>19</v>
      </c>
      <c r="D11" s="66">
        <v>900</v>
      </c>
      <c r="E11" s="67">
        <f t="shared" ref="E11" si="1">B11*D11</f>
        <v>270000</v>
      </c>
      <c r="F11" s="16"/>
    </row>
    <row r="12" spans="1:14" ht="44.25" customHeight="1" x14ac:dyDescent="0.3">
      <c r="A12" s="63" t="s">
        <v>87</v>
      </c>
      <c r="B12" s="64">
        <v>300</v>
      </c>
      <c r="C12" s="65" t="s">
        <v>19</v>
      </c>
      <c r="D12" s="66">
        <v>350</v>
      </c>
      <c r="E12" s="67">
        <f t="shared" si="0"/>
        <v>105000</v>
      </c>
      <c r="F12" s="16"/>
    </row>
    <row r="13" spans="1:14" ht="30" customHeight="1" x14ac:dyDescent="0.3">
      <c r="A13" s="63" t="s">
        <v>22</v>
      </c>
      <c r="B13" s="64">
        <v>300</v>
      </c>
      <c r="C13" s="65" t="s">
        <v>19</v>
      </c>
      <c r="D13" s="66">
        <v>125</v>
      </c>
      <c r="E13" s="67">
        <f t="shared" si="0"/>
        <v>37500</v>
      </c>
      <c r="F13" s="16"/>
    </row>
    <row r="14" spans="1:14" ht="30" customHeight="1" thickBot="1" x14ac:dyDescent="0.35">
      <c r="A14" s="63" t="s">
        <v>53</v>
      </c>
      <c r="B14" s="64">
        <v>400</v>
      </c>
      <c r="C14" s="65" t="s">
        <v>19</v>
      </c>
      <c r="D14" s="66">
        <v>225</v>
      </c>
      <c r="E14" s="68">
        <f t="shared" si="0"/>
        <v>90000</v>
      </c>
      <c r="F14" s="16"/>
    </row>
    <row r="15" spans="1:14" ht="30" customHeight="1" thickBot="1" x14ac:dyDescent="0.4">
      <c r="A15" s="59" t="s">
        <v>48</v>
      </c>
      <c r="B15" s="60"/>
      <c r="C15" s="60"/>
      <c r="D15" s="60"/>
      <c r="E15" s="61">
        <f>SUM(E6:E14)</f>
        <v>734000</v>
      </c>
      <c r="F15" s="6" t="s">
        <v>40</v>
      </c>
    </row>
    <row r="16" spans="1:14" x14ac:dyDescent="0.25">
      <c r="A16" s="16"/>
      <c r="B16" s="16"/>
      <c r="C16" s="16"/>
      <c r="D16" s="16"/>
      <c r="E16" s="16"/>
      <c r="F16" s="16"/>
    </row>
    <row r="17" spans="1:6" ht="15.75" thickBot="1" x14ac:dyDescent="0.3">
      <c r="A17" s="14"/>
      <c r="B17" s="16"/>
      <c r="C17" s="16"/>
      <c r="D17" s="16"/>
      <c r="E17" s="16"/>
      <c r="F17" s="16"/>
    </row>
    <row r="18" spans="1:6" ht="30" customHeight="1" thickBot="1" x14ac:dyDescent="0.4">
      <c r="A18" s="85" t="s">
        <v>58</v>
      </c>
      <c r="B18" s="86"/>
      <c r="C18" s="86"/>
      <c r="D18" s="86"/>
      <c r="E18" s="62">
        <f>E15</f>
        <v>734000</v>
      </c>
      <c r="F18" s="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"/>
    </row>
    <row r="22" spans="1:6" x14ac:dyDescent="0.25">
      <c r="A22" s="1"/>
    </row>
    <row r="23" spans="1:6" x14ac:dyDescent="0.25">
      <c r="A23" s="1"/>
    </row>
  </sheetData>
  <sheetProtection selectLockedCells="1"/>
  <mergeCells count="6">
    <mergeCell ref="A1:E1"/>
    <mergeCell ref="A2:E2"/>
    <mergeCell ref="A18:D18"/>
    <mergeCell ref="C3:D3"/>
    <mergeCell ref="A8:E8"/>
    <mergeCell ref="A5:E5"/>
  </mergeCells>
  <pageMargins left="0.7" right="0.7" top="0.75" bottom="0.75" header="0.3" footer="0.3"/>
  <pageSetup scale="60" orientation="portrait" r:id="rId1"/>
  <headerFooter>
    <oddHeader>&amp;C&amp;"-,Bold"&amp;22Appendix B - Bid Workbook</oddHeader>
  </headerFooter>
  <rowBreaks count="1" manualBreakCount="1">
    <brk id="1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4"/>
  <sheetViews>
    <sheetView zoomScale="75" zoomScaleNormal="75" zoomScaleSheetLayoutView="90" workbookViewId="0">
      <selection activeCell="A13" sqref="A13:D13"/>
    </sheetView>
  </sheetViews>
  <sheetFormatPr defaultColWidth="8.85546875" defaultRowHeight="15" x14ac:dyDescent="0.25"/>
  <cols>
    <col min="1" max="1" width="60.28515625" style="1" customWidth="1"/>
    <col min="2" max="2" width="30.140625" style="1" customWidth="1"/>
    <col min="3" max="3" width="31" style="1" customWidth="1"/>
    <col min="4" max="4" width="33.28515625" style="1" customWidth="1"/>
    <col min="5" max="16384" width="8.85546875" style="1"/>
  </cols>
  <sheetData>
    <row r="1" spans="1:14" ht="45" customHeight="1" x14ac:dyDescent="0.5">
      <c r="A1" s="110" t="s">
        <v>60</v>
      </c>
      <c r="B1" s="110"/>
      <c r="C1" s="110"/>
      <c r="D1" s="110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45" customHeight="1" x14ac:dyDescent="0.25">
      <c r="A2" s="111" t="s">
        <v>64</v>
      </c>
      <c r="B2" s="111"/>
      <c r="C2" s="111"/>
      <c r="D2" s="111"/>
      <c r="E2" s="8"/>
      <c r="F2" s="8"/>
    </row>
    <row r="3" spans="1:14" ht="30" customHeight="1" x14ac:dyDescent="0.4">
      <c r="A3" s="117" t="s">
        <v>76</v>
      </c>
      <c r="B3" s="117"/>
      <c r="C3" s="117"/>
      <c r="D3" s="117"/>
      <c r="E3" s="8"/>
      <c r="F3" s="8"/>
    </row>
    <row r="4" spans="1:14" ht="39.950000000000003" customHeight="1" x14ac:dyDescent="0.25">
      <c r="A4" s="33" t="s">
        <v>35</v>
      </c>
      <c r="B4" s="53" t="s">
        <v>36</v>
      </c>
      <c r="C4" s="53" t="s">
        <v>77</v>
      </c>
      <c r="D4" s="53" t="s">
        <v>37</v>
      </c>
      <c r="E4" s="9"/>
      <c r="F4" s="8"/>
    </row>
    <row r="5" spans="1:14" ht="30" customHeight="1" thickBot="1" x14ac:dyDescent="0.3">
      <c r="A5" s="49" t="s">
        <v>50</v>
      </c>
      <c r="B5" s="50">
        <v>350000</v>
      </c>
      <c r="C5" s="51">
        <v>0.1</v>
      </c>
      <c r="D5" s="52">
        <f>(B5*C5)+B5</f>
        <v>385000</v>
      </c>
      <c r="E5" s="8"/>
      <c r="F5" s="8"/>
    </row>
    <row r="6" spans="1:14" ht="35.25" customHeight="1" thickTop="1" thickBot="1" x14ac:dyDescent="0.3">
      <c r="A6" s="34" t="s">
        <v>83</v>
      </c>
      <c r="B6" s="35"/>
      <c r="C6" s="35"/>
      <c r="D6" s="36">
        <f>D5</f>
        <v>385000</v>
      </c>
      <c r="E6" s="10" t="s">
        <v>41</v>
      </c>
      <c r="F6" s="8"/>
    </row>
    <row r="7" spans="1:14" s="5" customFormat="1" ht="30" customHeight="1" thickTop="1" x14ac:dyDescent="0.25">
      <c r="A7" s="37"/>
      <c r="B7" s="37"/>
      <c r="C7" s="37"/>
      <c r="D7" s="37"/>
      <c r="E7" s="12"/>
      <c r="F7" s="11"/>
    </row>
    <row r="8" spans="1:14" s="5" customFormat="1" ht="30" customHeight="1" x14ac:dyDescent="0.4">
      <c r="A8" s="120" t="s">
        <v>88</v>
      </c>
      <c r="B8" s="120"/>
      <c r="C8" s="120"/>
      <c r="D8" s="120"/>
      <c r="E8" s="12"/>
      <c r="F8" s="11"/>
    </row>
    <row r="9" spans="1:14" s="5" customFormat="1" ht="39.950000000000003" customHeight="1" x14ac:dyDescent="0.25">
      <c r="A9" s="33" t="s">
        <v>35</v>
      </c>
      <c r="B9" s="53" t="s">
        <v>36</v>
      </c>
      <c r="C9" s="53" t="s">
        <v>77</v>
      </c>
      <c r="D9" s="53" t="s">
        <v>37</v>
      </c>
      <c r="E9" s="12"/>
      <c r="F9" s="11"/>
    </row>
    <row r="10" spans="1:14" s="5" customFormat="1" ht="30" customHeight="1" thickBot="1" x14ac:dyDescent="0.3">
      <c r="A10" s="49" t="s">
        <v>46</v>
      </c>
      <c r="B10" s="50">
        <v>50000</v>
      </c>
      <c r="C10" s="51">
        <v>0.1</v>
      </c>
      <c r="D10" s="52">
        <f>(B10*C10)+B10</f>
        <v>55000</v>
      </c>
      <c r="E10" s="12"/>
      <c r="F10" s="11"/>
    </row>
    <row r="11" spans="1:14" s="5" customFormat="1" ht="35.25" customHeight="1" thickTop="1" thickBot="1" x14ac:dyDescent="0.3">
      <c r="A11" s="38" t="s">
        <v>47</v>
      </c>
      <c r="B11" s="39"/>
      <c r="C11" s="39"/>
      <c r="D11" s="40">
        <f>D10</f>
        <v>55000</v>
      </c>
      <c r="E11" s="12" t="s">
        <v>42</v>
      </c>
      <c r="F11" s="11"/>
    </row>
    <row r="12" spans="1:14" s="5" customFormat="1" ht="30" customHeight="1" thickTop="1" x14ac:dyDescent="0.25">
      <c r="A12" s="37"/>
      <c r="B12" s="37"/>
      <c r="C12" s="37"/>
      <c r="D12" s="37"/>
      <c r="E12" s="12"/>
      <c r="F12" s="11"/>
    </row>
    <row r="13" spans="1:14" s="5" customFormat="1" ht="30" customHeight="1" x14ac:dyDescent="0.4">
      <c r="A13" s="119" t="s">
        <v>78</v>
      </c>
      <c r="B13" s="119"/>
      <c r="C13" s="119"/>
      <c r="D13" s="119"/>
      <c r="E13" s="12"/>
      <c r="F13" s="11"/>
    </row>
    <row r="14" spans="1:14" s="5" customFormat="1" ht="39.950000000000003" customHeight="1" x14ac:dyDescent="0.25">
      <c r="A14" s="33" t="s">
        <v>35</v>
      </c>
      <c r="B14" s="53" t="s">
        <v>36</v>
      </c>
      <c r="C14" s="53" t="s">
        <v>77</v>
      </c>
      <c r="D14" s="53" t="s">
        <v>37</v>
      </c>
      <c r="E14" s="12"/>
      <c r="F14" s="11"/>
    </row>
    <row r="15" spans="1:14" s="5" customFormat="1" ht="30" customHeight="1" thickBot="1" x14ac:dyDescent="0.3">
      <c r="A15" s="49" t="s">
        <v>51</v>
      </c>
      <c r="B15" s="50">
        <v>50000</v>
      </c>
      <c r="C15" s="51">
        <v>0.1</v>
      </c>
      <c r="D15" s="52">
        <f>(B15*C15)+B15</f>
        <v>55000</v>
      </c>
      <c r="E15" s="12"/>
      <c r="F15" s="11"/>
    </row>
    <row r="16" spans="1:14" s="5" customFormat="1" ht="35.25" customHeight="1" thickTop="1" thickBot="1" x14ac:dyDescent="0.3">
      <c r="A16" s="41" t="s">
        <v>52</v>
      </c>
      <c r="B16" s="42"/>
      <c r="C16" s="42"/>
      <c r="D16" s="43">
        <f>D15</f>
        <v>55000</v>
      </c>
      <c r="E16" s="12" t="s">
        <v>43</v>
      </c>
      <c r="F16" s="11"/>
    </row>
    <row r="17" spans="1:6" s="5" customFormat="1" ht="30" customHeight="1" thickTop="1" x14ac:dyDescent="0.25">
      <c r="A17" s="37"/>
      <c r="B17" s="37"/>
      <c r="C17" s="37"/>
      <c r="D17" s="37"/>
      <c r="E17" s="12"/>
      <c r="F17" s="11"/>
    </row>
    <row r="18" spans="1:6" ht="30" customHeight="1" x14ac:dyDescent="0.4">
      <c r="A18" s="118" t="s">
        <v>59</v>
      </c>
      <c r="B18" s="118"/>
      <c r="C18" s="118"/>
      <c r="D18" s="118"/>
      <c r="E18" s="10"/>
      <c r="F18" s="8"/>
    </row>
    <row r="19" spans="1:6" ht="37.5" customHeight="1" x14ac:dyDescent="0.25">
      <c r="A19" s="33" t="s">
        <v>35</v>
      </c>
      <c r="B19" s="53" t="s">
        <v>38</v>
      </c>
      <c r="C19" s="53" t="s">
        <v>39</v>
      </c>
      <c r="D19" s="53" t="s">
        <v>37</v>
      </c>
      <c r="E19" s="10"/>
      <c r="F19" s="8"/>
    </row>
    <row r="20" spans="1:6" ht="38.25" customHeight="1" thickBot="1" x14ac:dyDescent="0.3">
      <c r="A20" s="49" t="s">
        <v>54</v>
      </c>
      <c r="B20" s="17">
        <v>30</v>
      </c>
      <c r="C20" s="69">
        <v>0</v>
      </c>
      <c r="D20" s="70">
        <f>B20*C20</f>
        <v>0</v>
      </c>
      <c r="E20" s="10"/>
      <c r="F20" s="8"/>
    </row>
    <row r="21" spans="1:6" ht="35.25" customHeight="1" thickTop="1" thickBot="1" x14ac:dyDescent="0.3">
      <c r="A21" s="44" t="s">
        <v>49</v>
      </c>
      <c r="B21" s="45"/>
      <c r="C21" s="45"/>
      <c r="D21" s="46">
        <f>SUM(D20:D20)</f>
        <v>0</v>
      </c>
      <c r="E21" s="10" t="s">
        <v>44</v>
      </c>
      <c r="F21" s="8"/>
    </row>
    <row r="22" spans="1:6" s="5" customFormat="1" ht="30" customHeight="1" thickTop="1" thickBot="1" x14ac:dyDescent="0.3">
      <c r="A22" s="37"/>
      <c r="B22" s="37"/>
      <c r="C22" s="37"/>
      <c r="D22" s="37"/>
      <c r="E22" s="12"/>
      <c r="F22" s="11"/>
    </row>
    <row r="23" spans="1:6" s="7" customFormat="1" ht="35.25" customHeight="1" thickBot="1" x14ac:dyDescent="0.3">
      <c r="A23" s="71" t="s">
        <v>71</v>
      </c>
      <c r="B23" s="47"/>
      <c r="C23" s="47"/>
      <c r="D23" s="48">
        <f>D6+D11+D16+D21</f>
        <v>495000</v>
      </c>
      <c r="E23" s="13"/>
      <c r="F23" s="13"/>
    </row>
    <row r="24" spans="1:6" ht="30" customHeight="1" x14ac:dyDescent="0.25">
      <c r="A24" s="8"/>
      <c r="B24" s="8"/>
      <c r="C24" s="8"/>
      <c r="D24" s="8"/>
      <c r="E24" s="8"/>
      <c r="F24" s="8"/>
    </row>
  </sheetData>
  <sheetProtection selectLockedCells="1"/>
  <mergeCells count="6">
    <mergeCell ref="A1:D1"/>
    <mergeCell ref="A2:D2"/>
    <mergeCell ref="A3:D3"/>
    <mergeCell ref="A18:D18"/>
    <mergeCell ref="A13:D13"/>
    <mergeCell ref="A8:D8"/>
  </mergeCells>
  <pageMargins left="0.7" right="0.7" top="0.75" bottom="0.75" header="0.3" footer="0.3"/>
  <pageSetup scale="55" orientation="portrait" r:id="rId1"/>
  <headerFooter>
    <oddHeader xml:space="preserve">&amp;C&amp;"-,Bold"&amp;22Appendix B - Bid Workbook&amp;20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aa8a934e4c5a3b0b4f10c9288f581181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f2c60721c58e9a6a9ae74d759cd201e3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tns:customPropertyEditors xmlns:tns="http://schemas.microsoft.com/office/2006/customDocumentInformationPanel">
  <tns:showOnOpen>false</tns:showOnOpen>
  <tns:defaultPropertyEditorNamespace>Standard and SharePoint library properties</tns:defaultPropertyEditorNamespace>
</tns:customPropertyEdito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Type xmlns="c0086056-5044-4a33-b29f-c75672ab2bba">Appendix B Bid Workbook</Doc_x0020_Type>
    <Spec_x0020__x0023_ xmlns="af23f7e8-60b8-4754-8d26-933e50c84a94">998</Spec_x0020__x0023_>
    <SRC xmlns="af23f7e8-60b8-4754-8d26-933e50c84a94" xsi:nil="true"/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099-19</Spec_x0020__x0023_>
    <S_Year xmlns="c0086056-5044-4a33-b29f-c75672ab2bba" xsi:nil="true"/>
    <EmailCc xmlns="http://schemas.microsoft.com/sharepoint/v3" xsi:nil="true"/>
    <_dlc_DocId xmlns="53dbc0f4-2d3d-44b3-9905-25b4807b1361">EV5DVUR6RRZR-1275146407-33980</_dlc_DocId>
    <_dlc_DocIdUrl xmlns="53dbc0f4-2d3d-44b3-9905-25b4807b1361">
      <Url>http://finance/supply/pba/_layouts/15/DocIdRedir.aspx?ID=EV5DVUR6RRZR-1275146407-33980</Url>
      <Description>EV5DVUR6RRZR-1275146407-33980</Description>
    </_dlc_DocIdUrl>
  </documentManagement>
</p:properties>
</file>

<file path=customXml/itemProps1.xml><?xml version="1.0" encoding="utf-8"?>
<ds:datastoreItem xmlns:ds="http://schemas.openxmlformats.org/officeDocument/2006/customXml" ds:itemID="{7D86DF79-C0D6-47E7-98A0-34ED29F98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365C28-A7D7-46C9-B779-457CE261539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51B5964-C6B9-402C-9886-A658DACCA0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33DA8D9-6920-474C-AFE9-45B4AA3A3B45}">
  <ds:schemaRefs>
    <ds:schemaRef ds:uri="http://schemas.microsoft.com/office/2006/customDocumentInformationPanel"/>
  </ds:schemaRefs>
</ds:datastoreItem>
</file>

<file path=customXml/itemProps5.xml><?xml version="1.0" encoding="utf-8"?>
<ds:datastoreItem xmlns:ds="http://schemas.openxmlformats.org/officeDocument/2006/customXml" ds:itemID="{B9077AAA-C5A4-4C77-AD9F-584801C061DF}">
  <ds:schemaRefs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sharepoint/v4"/>
    <ds:schemaRef ds:uri="c0086056-5044-4a33-b29f-c75672ab2bba"/>
    <ds:schemaRef ds:uri="http://schemas.openxmlformats.org/package/2006/metadata/core-properties"/>
    <ds:schemaRef ds:uri="http://purl.org/dc/terms/"/>
    <ds:schemaRef ds:uri="af23f7e8-60b8-4754-8d26-933e50c84a94"/>
    <ds:schemaRef ds:uri="b3fec781-62d2-4f50-9b0f-56b6ddda0866"/>
    <ds:schemaRef ds:uri="http://purl.org/dc/dcmitype/"/>
    <ds:schemaRef ds:uri="http://schemas.microsoft.com/office/infopath/2007/PartnerControls"/>
    <ds:schemaRef ds:uri="http://schemas.microsoft.com/office/2006/documentManagement/types"/>
    <ds:schemaRef ds:uri="a6a118c7-e855-4f4e-b8ad-80e33b796d81"/>
    <ds:schemaRef ds:uri="53dbc0f4-2d3d-44b3-9905-25b4807b136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INPUT SHEET 1</vt:lpstr>
      <vt:lpstr>INPUT SHEET 2</vt:lpstr>
      <vt:lpstr>INPUT SHEET 3</vt:lpstr>
      <vt:lpstr>'INPUT SHEET 1'!Print_Area</vt:lpstr>
      <vt:lpstr>'INPUT SHEET 2'!Print_Area</vt:lpstr>
      <vt:lpstr>'INPUT SHEET 3'!Print_Area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060-15 APPENDIX B BID WORKBOOK</dc:title>
  <dc:creator>GuevL@jea.com</dc:creator>
  <cp:lastModifiedBy>Rix, Lynn W. (Randstad)</cp:lastModifiedBy>
  <cp:lastPrinted>2019-04-08T18:52:35Z</cp:lastPrinted>
  <dcterms:created xsi:type="dcterms:W3CDTF">2014-09-18T14:48:12Z</dcterms:created>
  <dcterms:modified xsi:type="dcterms:W3CDTF">2019-05-10T15:13:00Z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84426720-1d2f-4555-9419-c8364748b52a</vt:lpwstr>
  </property>
</Properties>
</file>