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20" windowWidth="12420" windowHeight="8025" tabRatio="825" activeTab="4"/>
  </bookViews>
  <sheets>
    <sheet name="JEA INPUT SHEET 1" sheetId="4" r:id="rId1"/>
    <sheet name="JEA INPUT SHEET 2" sheetId="9" r:id="rId2"/>
    <sheet name="JEA INPUT SHEET 3" sheetId="8" r:id="rId3"/>
    <sheet name="JEA INPUT SHEET 4" sheetId="11" r:id="rId4"/>
    <sheet name="OPTION A" sheetId="12" r:id="rId5"/>
  </sheets>
  <definedNames>
    <definedName name="_xlnm.Print_Area" localSheetId="0">'JEA INPUT SHEET 1'!$A$1:$G$24</definedName>
    <definedName name="_xlnm.Print_Area" localSheetId="1">'JEA INPUT SHEET 2'!$A$1:$G$33</definedName>
    <definedName name="_xlnm.Print_Area" localSheetId="2">'JEA INPUT SHEET 3'!$A$1:$G$31</definedName>
    <definedName name="_xlnm.Print_Area" localSheetId="3">'JEA INPUT SHEET 4'!$A$1:$G$36</definedName>
    <definedName name="_xlnm.Print_Area" localSheetId="4">'OPTION A'!$A$1:$E$51</definedName>
  </definedNames>
  <calcPr calcId="145621"/>
</workbook>
</file>

<file path=xl/calcChain.xml><?xml version="1.0" encoding="utf-8"?>
<calcChain xmlns="http://schemas.openxmlformats.org/spreadsheetml/2006/main">
  <c r="E10" i="8" l="1"/>
  <c r="D43" i="12" l="1"/>
  <c r="G24" i="4"/>
  <c r="G20" i="4"/>
  <c r="F23" i="9" l="1"/>
  <c r="E5" i="12" l="1"/>
  <c r="E45" i="12" s="1"/>
  <c r="E6" i="12"/>
  <c r="E7" i="12"/>
  <c r="E11" i="12"/>
  <c r="E12" i="12"/>
  <c r="E13" i="12"/>
  <c r="E14" i="12"/>
  <c r="E15" i="12"/>
  <c r="E16" i="12"/>
  <c r="E20" i="12"/>
  <c r="E21" i="12"/>
  <c r="E22" i="12"/>
  <c r="E23" i="12"/>
  <c r="E24" i="12"/>
  <c r="E25" i="12"/>
  <c r="E26" i="12"/>
  <c r="E27" i="12"/>
  <c r="E28" i="12"/>
  <c r="E32" i="12"/>
  <c r="E33" i="12"/>
  <c r="E34" i="12"/>
  <c r="E38" i="12"/>
  <c r="E39" i="12"/>
  <c r="E40" i="12"/>
  <c r="E41" i="12"/>
  <c r="E42" i="12"/>
  <c r="G11" i="4" l="1"/>
  <c r="D11" i="4"/>
  <c r="F11" i="11" l="1"/>
  <c r="F10" i="11"/>
  <c r="F9" i="11"/>
  <c r="F7" i="11"/>
  <c r="F6" i="11"/>
  <c r="F5" i="11"/>
  <c r="F28" i="8"/>
  <c r="F27" i="8"/>
  <c r="F26" i="8"/>
  <c r="F29" i="8" l="1"/>
  <c r="F12" i="11"/>
  <c r="E4" i="9"/>
  <c r="E5" i="9"/>
  <c r="F29" i="9"/>
  <c r="F28" i="9"/>
  <c r="F27" i="9"/>
  <c r="F26" i="9"/>
  <c r="F25" i="9"/>
  <c r="F24" i="9"/>
  <c r="E6" i="9" l="1"/>
  <c r="F30" i="9"/>
  <c r="F5" i="8" l="1"/>
  <c r="F36" i="11" l="1"/>
  <c r="F22" i="8"/>
  <c r="F21" i="8"/>
  <c r="F20" i="8"/>
  <c r="F19" i="8"/>
  <c r="F18" i="8"/>
  <c r="F17" i="8"/>
  <c r="F16" i="8"/>
  <c r="F15" i="8"/>
  <c r="F14" i="8"/>
  <c r="F12" i="8"/>
  <c r="F11" i="8"/>
  <c r="F10" i="8"/>
  <c r="F9" i="8"/>
  <c r="F8" i="8"/>
  <c r="F7" i="8"/>
  <c r="F6" i="8"/>
  <c r="F23" i="8" l="1"/>
  <c r="F31" i="8" s="1"/>
  <c r="E17" i="9" l="1"/>
  <c r="E18" i="9" s="1"/>
  <c r="E11" i="9"/>
  <c r="E12" i="9" s="1"/>
  <c r="D8" i="4"/>
  <c r="D6" i="4"/>
  <c r="G8" i="4"/>
  <c r="G6" i="4"/>
  <c r="F33" i="9" l="1"/>
  <c r="G7" i="4" l="1"/>
  <c r="G9" i="4"/>
  <c r="G10" i="4"/>
  <c r="G5" i="4"/>
  <c r="D7" i="4"/>
  <c r="D9" i="4"/>
  <c r="D10" i="4"/>
  <c r="D5" i="4"/>
  <c r="G12" i="4" l="1"/>
  <c r="D12" i="4"/>
  <c r="G14" i="4" l="1"/>
  <c r="G22" i="4" s="1"/>
</calcChain>
</file>

<file path=xl/sharedStrings.xml><?xml version="1.0" encoding="utf-8"?>
<sst xmlns="http://schemas.openxmlformats.org/spreadsheetml/2006/main" count="273" uniqueCount="173">
  <si>
    <t>A1</t>
  </si>
  <si>
    <t>A2</t>
  </si>
  <si>
    <t>Notes</t>
  </si>
  <si>
    <t>ST RATE
($/HR)</t>
  </si>
  <si>
    <t>ESTIMATED
ST HRS</t>
  </si>
  <si>
    <t>ESTIMATED
OT HRS</t>
  </si>
  <si>
    <t>ESTIMATED
 ST LABOR COST</t>
  </si>
  <si>
    <t>ESTIMATED
OT LABOR COST</t>
  </si>
  <si>
    <t>Labor</t>
  </si>
  <si>
    <t>Subtotal - Straight Time Labor Cost</t>
  </si>
  <si>
    <t>Subtotal - OT Labor Cost</t>
  </si>
  <si>
    <t>DESCRIPTION</t>
  </si>
  <si>
    <t>PERCENT</t>
  </si>
  <si>
    <t>ESTIMATED COST</t>
  </si>
  <si>
    <t>TOTAL COST</t>
  </si>
  <si>
    <t>C1</t>
  </si>
  <si>
    <t>C2</t>
  </si>
  <si>
    <r>
      <t xml:space="preserve">2.  All Travel shall comply with JEA's Travel Policy.  Current IRS.gov mileage rates will apply.  Current daily </t>
    </r>
    <r>
      <rPr>
        <b/>
        <sz val="11"/>
        <color theme="1"/>
        <rFont val="Calibri"/>
        <family val="2"/>
        <scheme val="minor"/>
      </rPr>
      <t>maximum</t>
    </r>
    <r>
      <rPr>
        <sz val="11"/>
        <color theme="1"/>
        <rFont val="Calibri"/>
        <family val="2"/>
        <scheme val="minor"/>
      </rPr>
      <t xml:space="preserve"> Per Diem rate (meals &amp; lodging) per JEA Travel Policy is 150.00.</t>
    </r>
  </si>
  <si>
    <t>MATERIALS &amp; CONSUMABLES MARKUP - 5 Year Estimate</t>
  </si>
  <si>
    <t>TOTAL COST - MATERIALS &amp; CONSUMABLES + MARKUP</t>
  </si>
  <si>
    <t>TOTAL COST - SUBCONTRACT + MARKUP</t>
  </si>
  <si>
    <t>SUBCONTRACT MARKUP - 5 Year Estimate</t>
  </si>
  <si>
    <t>EQUIPMENT RENTAL MARKUP - 5 Year Estimate</t>
  </si>
  <si>
    <t>Materials Markup - not to exceed 10%</t>
  </si>
  <si>
    <t>Consumables Markup - not to exceed 10%</t>
  </si>
  <si>
    <t>Subcontract Markup  - not to exceed 10%</t>
  </si>
  <si>
    <t>TOTAL COST - EQUIPMENT RENTAL + MARKUP</t>
  </si>
  <si>
    <r>
      <t xml:space="preserve">Equipment Rental Markup - </t>
    </r>
    <r>
      <rPr>
        <sz val="11"/>
        <color theme="1"/>
        <rFont val="Calibri"/>
        <family val="2"/>
        <scheme val="minor"/>
      </rPr>
      <t>not to exceed 10%
(includes applicable Fuel costs)</t>
    </r>
  </si>
  <si>
    <t>1.   Double Time (2X) Labor rates are not permitted.  JEA will only pay up to 1.5 X the straight time rate for Overtime hours.</t>
  </si>
  <si>
    <t>3.  JEA will only pay per diem for Contractors that reside greater than 75 miles one way from the electric plant where the work is being performed - See Technical Specification 13.8.</t>
  </si>
  <si>
    <t>PROJECT MANAGER</t>
  </si>
  <si>
    <t>CREW LEADER</t>
  </si>
  <si>
    <t>TECHNICIAN</t>
  </si>
  <si>
    <t>SAFETY ENGINEER</t>
  </si>
  <si>
    <t>TOTAL COST INPUT SHEET 1 = A1 + A2</t>
  </si>
  <si>
    <t>EQUIPMENT OPERATOR</t>
  </si>
  <si>
    <t>SUPERINTENDENT</t>
  </si>
  <si>
    <r>
      <t>OT RATE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
Up to 1.5 X Str. Time</t>
    </r>
  </si>
  <si>
    <t>Electric Plant Industrial Cleaning Services</t>
  </si>
  <si>
    <t>LABOR CLASSIFICATION</t>
  </si>
  <si>
    <t>Equipment Rate</t>
  </si>
  <si>
    <t>ESTIMATED
UNITS</t>
  </si>
  <si>
    <t>UNIT</t>
  </si>
  <si>
    <t>COST / UNIT</t>
  </si>
  <si>
    <t>TOTAL COST (ESTIMATED UNITS x COST / UNIT)</t>
  </si>
  <si>
    <t>SUPPORT EQUIPMENT</t>
  </si>
  <si>
    <t>HYDROBLAST EQUIPMENT - Standard hydroblast equipment shall include the pump, water hose, (1) gun or pedal and 200' of High Pressure Blast Hose.</t>
  </si>
  <si>
    <t>PER HOUR</t>
  </si>
  <si>
    <t>500 HP Pump, 10,000 PSI, up to 90 GPM</t>
  </si>
  <si>
    <t>500 HP Pump, 20,000 PSI, up to 40 GPM</t>
  </si>
  <si>
    <t>VACUUMING SERVICES</t>
  </si>
  <si>
    <t>B1</t>
  </si>
  <si>
    <t>TOTAL COST - HYDROBLAST SERVICES</t>
  </si>
  <si>
    <t>B2</t>
  </si>
  <si>
    <t>TOTAL COST - VACUUMING SERVICES</t>
  </si>
  <si>
    <t xml:space="preserve">     HYDROBLAST SERVICES</t>
  </si>
  <si>
    <t>Sewer Jet Truck</t>
  </si>
  <si>
    <t>Sewer Jet - Vacuum Combination Truck</t>
  </si>
  <si>
    <t>Exterior Surface Cleaning Equipment - Spin Jet</t>
  </si>
  <si>
    <t>10K PSI 2-D or 3-D Cleaning Head</t>
  </si>
  <si>
    <t>10K Splitter (MGV) with gun and device</t>
  </si>
  <si>
    <t>20K Splitter (MGV) with gun and device</t>
  </si>
  <si>
    <t>20K PSI 3-D High Volume Cleaning Tool</t>
  </si>
  <si>
    <t>20K Gopher</t>
  </si>
  <si>
    <t>VACUUMING SERVICES - Standard Vacuuming Services shall include the vacuum truck and a support truck with 100' of 6" pipe and 100' of hose.</t>
  </si>
  <si>
    <t>Liquid Ring Vacuum Truck (Flammable Service)</t>
  </si>
  <si>
    <t>Vacuum Truck - Liquid service only (rotary vane)</t>
  </si>
  <si>
    <t>VACUUM ACCESSORIES</t>
  </si>
  <si>
    <t>1/2 inch Hose Reel Machine</t>
  </si>
  <si>
    <t>Additional Vacuum Hose / Pipe - 20' Section</t>
  </si>
  <si>
    <t>Metal Flex Vacuum Hose - 20' Section</t>
  </si>
  <si>
    <t>Shutdown / Support Trailer</t>
  </si>
  <si>
    <t>Roll Off Transport Truck</t>
  </si>
  <si>
    <t>ELECTRIC PLANT INDUSTRIAL CLEANING SERVICES - RESPONDENT RATES WORKBOOK</t>
  </si>
  <si>
    <t>D1</t>
  </si>
  <si>
    <t>Total Five Year Bid Price  =  Input Sheet 1  +  Input Sheet 2  +  Input Sheet 3  +  Input Sheet 4</t>
  </si>
  <si>
    <t>B3</t>
  </si>
  <si>
    <t>TOTAL COST - SUPPORT EQUIPMENT</t>
  </si>
  <si>
    <t>Support Vehicle (Fuel &amp; Equipment)</t>
  </si>
  <si>
    <t>Portable Lighting</t>
  </si>
  <si>
    <t>Safety Retrieval Device</t>
  </si>
  <si>
    <t>Full Face Respirator</t>
  </si>
  <si>
    <t>Purified Air Powered Respirator (PAPR)</t>
  </si>
  <si>
    <t>Cut resistant body armor (Kevlar)</t>
  </si>
  <si>
    <t>Tyvek Suit</t>
  </si>
  <si>
    <t>Dust Mask</t>
  </si>
  <si>
    <t>Duct Tape</t>
  </si>
  <si>
    <t>EACH</t>
  </si>
  <si>
    <t>Total Cost Input Sheet 3 = C1 + C2</t>
  </si>
  <si>
    <t>Total Cost Input Sheet 4 = D1</t>
  </si>
  <si>
    <t>PER MILE</t>
  </si>
  <si>
    <t>Hot or Cold Water Pressure Washer - 5,000 PSI</t>
  </si>
  <si>
    <t>OTHER SUPPORT EQUIPMENT   -   FOR INFORMATION ONLY</t>
  </si>
  <si>
    <t>B4</t>
  </si>
  <si>
    <t>Total Cost Input Sheet 2 = B1 + B2 + B3 +B4</t>
  </si>
  <si>
    <t>ULTRA HIGH PRESSURE (UHP) SERVICES</t>
  </si>
  <si>
    <t>TOTAL COST - ULTRA HIGH PRESSURE (UHP) SERVICES</t>
  </si>
  <si>
    <t>Additional UHP Gun</t>
  </si>
  <si>
    <t>Additional UHP Hose - per 50' sections</t>
  </si>
  <si>
    <t>Level A PPE</t>
  </si>
  <si>
    <t>Level B PPE</t>
  </si>
  <si>
    <t>Level C PPE</t>
  </si>
  <si>
    <t>Waterblast Suit</t>
  </si>
  <si>
    <t>Poly Sheeting / Roll (50' roll)</t>
  </si>
  <si>
    <t>Support Vehicle - Round Trip Mileage, including O&amp;M costs per 12.7.1</t>
  </si>
  <si>
    <t>Frontline Truck (Hydroblast &amp; Vacuum) - Roundtrip Mileage, including O&amp;M costs per 12.7.1</t>
  </si>
  <si>
    <t>Acid/Base Chemical Resistant Suit</t>
  </si>
  <si>
    <t>Atmospheric Monitoring Equipment, Portable</t>
  </si>
  <si>
    <t>Breathing Air Filter Box, Portable</t>
  </si>
  <si>
    <t>Coppus Blower, portable ventilator</t>
  </si>
  <si>
    <t>40,000 PSI UHP Unit - includes UHP unit, 100' hose, one UHP Gun and Control Unit</t>
  </si>
  <si>
    <t>Automated Lance Machine</t>
  </si>
  <si>
    <t>PER DAY</t>
  </si>
  <si>
    <t>FUEL USE
(GAL/HOUR)</t>
  </si>
  <si>
    <t>Temperature Compensation Device - In Line</t>
  </si>
  <si>
    <t>Interior Tube Cleaning Equipment - Spin Nozzle</t>
  </si>
  <si>
    <t>12,000 PSI Hydroblaster up to 42 GPM</t>
  </si>
  <si>
    <t>20,000 PSI Hydroblaster up to 20 GPM</t>
  </si>
  <si>
    <t>HYDROBLAST ACCESSORIES</t>
  </si>
  <si>
    <t>Additional Hydroblast Hose over the 200 foot standard - 
50' Sections</t>
  </si>
  <si>
    <t>EQUIPMENT OPERATING COSTS - 5 Year Estimate</t>
  </si>
  <si>
    <t>$/GAL</t>
  </si>
  <si>
    <t>QUANTITY</t>
  </si>
  <si>
    <t>UNIT OF MEASURE</t>
  </si>
  <si>
    <t>PERSONNEL SERVICES</t>
  </si>
  <si>
    <t>PER MONTH</t>
  </si>
  <si>
    <t>VACUUM EQUIPMENT</t>
  </si>
  <si>
    <t>HYDROBLASTING EQUIPMENT</t>
  </si>
  <si>
    <t>CONSUMABLES</t>
  </si>
  <si>
    <t>WET/DRY VACUUM TRUCK - 3,000 GAL, 18CY 27" VACUUM AT 5000 CFM</t>
  </si>
  <si>
    <t>VACUUM PIPE 6" - 20' SECTIONS</t>
  </si>
  <si>
    <t>METAL FLEX VACUUM HOSE 6" - 20' SECTIONS</t>
  </si>
  <si>
    <t>METAL FLEX VACUUM HOSE 4" - 20' SECTIONS</t>
  </si>
  <si>
    <t>SAFETY VACUUM BREAK 6"</t>
  </si>
  <si>
    <t>SAFETY VACUUM BREAK 4"</t>
  </si>
  <si>
    <t>12,000 PSI HYDROBLASTER UP TO 42 GPM</t>
  </si>
  <si>
    <t>10,000 PSI 3-D CLEANING HEAD</t>
  </si>
  <si>
    <t>10,000 PSI 2-D CLEANING HEAD</t>
  </si>
  <si>
    <t>EXTERIOR SURFACE CLEANING EQUIPMENT - SPIN JET</t>
  </si>
  <si>
    <t>3/4" HP SUPPLY HOSE 10,000 PSI</t>
  </si>
  <si>
    <t>1/2" HP SUPPLY HOSE 15,000 PSI</t>
  </si>
  <si>
    <t>3/8" HP SUPPLY HOSE 15,000 PSI</t>
  </si>
  <si>
    <t>1/4" FLEX LANCE THERMOPLASTIC 15,000 PSI</t>
  </si>
  <si>
    <t>5/16" FLEX LANCE THERMOPLASTIC 15,000 PSI</t>
  </si>
  <si>
    <t>PULL BEHIND TRAILER</t>
  </si>
  <si>
    <t>SUPPORT VEHICLE (EQUIPMENT &amp; ACCESSORIES)</t>
  </si>
  <si>
    <t>DUCT TAPE</t>
  </si>
  <si>
    <t>DUST MASK</t>
  </si>
  <si>
    <t>TYVEK SUIT</t>
  </si>
  <si>
    <t>WATERBLAST SUIT</t>
  </si>
  <si>
    <t>TOTAL MONTHLY RATE</t>
  </si>
  <si>
    <t>Total Cost OPTION A - FIVE YEAR TOTAL</t>
  </si>
  <si>
    <t xml:space="preserve">Total Five Year Bid Price  -  OPTION A </t>
  </si>
  <si>
    <t>JEA WILL SUPPLY THE FOLLOWING:</t>
  </si>
  <si>
    <t>FUEL (ON-ROAD) ULTRA LOW SULFUR DIESEL</t>
  </si>
  <si>
    <t>6" VACUUM FLEX HOSES</t>
  </si>
  <si>
    <t>4" VACUUM FLEX HOSES</t>
  </si>
  <si>
    <t>CONFINED SPACE MONITOR</t>
  </si>
  <si>
    <t>LABORER / HELPER</t>
  </si>
  <si>
    <t>5,000 Gallon Water Truck w/front bumper mounted cannon, front, rear &amp; side sprayers
(Straight Time Rate)</t>
  </si>
  <si>
    <t>5,000 Gallon Water Truck w/front bumper mounted cannon, front, rear &amp; side sprayers
(Overtime Rate)</t>
  </si>
  <si>
    <t>MONTHLY RATE</t>
  </si>
  <si>
    <t>TOTAL COST - FIVE YEARS</t>
  </si>
  <si>
    <t>Wet/Dry Vacuum Truck - 3,000 Gal, 18CY, 27" Vacuum @ 5000 CFM</t>
  </si>
  <si>
    <t>LS Diesel Fuel Cost at time of Bid Submission</t>
  </si>
  <si>
    <r>
      <t xml:space="preserve">Hourly Labor Rates and Per Diem Costs  (5-Year Estimate) - </t>
    </r>
    <r>
      <rPr>
        <b/>
        <sz val="16"/>
        <color theme="1"/>
        <rFont val="Calibri"/>
        <family val="2"/>
        <scheme val="minor"/>
      </rPr>
      <t>Fill in the Yellow Cells Only</t>
    </r>
  </si>
  <si>
    <t>GOLF CART (to include gas and all maintenance costs)</t>
  </si>
  <si>
    <t>OPTION A - Provide a Monthly Rate for Labor &amp; Equipment Support, Five-Year Duration
Assume 8 hours/day, 40 hours/week, 52 weeks/year.</t>
  </si>
  <si>
    <t>CUT-RESISTANT GLOVES, ANSI 105 LEVEL A6</t>
  </si>
  <si>
    <r>
      <t xml:space="preserve">Per Diem Rate - Respondent Shall Provide Per Diem Rate 
</t>
    </r>
    <r>
      <rPr>
        <b/>
        <sz val="16"/>
        <color theme="1"/>
        <rFont val="Calibri"/>
        <family val="2"/>
        <scheme val="minor"/>
      </rPr>
      <t>(JEA will only pay up to $150.00 / day) (NOT subject to price adjustment) Rate X 500 = subtotal perdiem</t>
    </r>
  </si>
  <si>
    <t>Per Diem Subtotal</t>
  </si>
  <si>
    <t>Per Diem Rate</t>
  </si>
  <si>
    <t>Fuel Surcharge - this is the hourly fuel rate / gallon built into your vehicle &amp; equipment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</si>
</sst>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center" wrapText="1"/>
    </xf>
    <xf numFmtId="164" fontId="1" fillId="0" borderId="4" xfId="1" applyNumberFormat="1" applyFont="1" applyFill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3" fillId="3" borderId="5" xfId="0" applyFont="1" applyFill="1" applyBorder="1" applyAlignment="1" applyProtection="1">
      <alignment vertical="center"/>
    </xf>
    <xf numFmtId="0" fontId="4" fillId="3" borderId="12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0" fontId="3" fillId="7" borderId="5" xfId="0" applyFont="1" applyFill="1" applyBorder="1" applyAlignment="1" applyProtection="1">
      <alignment vertical="center"/>
    </xf>
    <xf numFmtId="0" fontId="4" fillId="7" borderId="12" xfId="0" applyFont="1" applyFill="1" applyBorder="1" applyAlignment="1" applyProtection="1">
      <alignment vertical="center"/>
    </xf>
    <xf numFmtId="0" fontId="3" fillId="6" borderId="5" xfId="0" applyFont="1" applyFill="1" applyBorder="1" applyAlignment="1" applyProtection="1">
      <alignment vertical="center"/>
    </xf>
    <xf numFmtId="0" fontId="4" fillId="6" borderId="12" xfId="0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horizontal="left" vertical="center"/>
    </xf>
    <xf numFmtId="0" fontId="0" fillId="4" borderId="3" xfId="0" applyFill="1" applyBorder="1" applyAlignment="1" applyProtection="1">
      <alignment vertical="center"/>
    </xf>
    <xf numFmtId="44" fontId="5" fillId="4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4" fontId="10" fillId="2" borderId="4" xfId="1" applyFont="1" applyFill="1" applyBorder="1" applyAlignment="1" applyProtection="1">
      <alignment horizontal="center" vertical="center"/>
      <protection locked="0"/>
    </xf>
    <xf numFmtId="44" fontId="10" fillId="2" borderId="18" xfId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/>
    </xf>
    <xf numFmtId="44" fontId="2" fillId="2" borderId="4" xfId="1" applyFont="1" applyFill="1" applyBorder="1" applyProtection="1">
      <protection locked="0"/>
    </xf>
    <xf numFmtId="44" fontId="0" fillId="0" borderId="4" xfId="0" applyNumberFormat="1" applyBorder="1"/>
    <xf numFmtId="0" fontId="5" fillId="7" borderId="5" xfId="0" applyFont="1" applyFill="1" applyBorder="1" applyAlignment="1" applyProtection="1"/>
    <xf numFmtId="0" fontId="5" fillId="7" borderId="12" xfId="0" applyFont="1" applyFill="1" applyBorder="1" applyAlignment="1" applyProtection="1"/>
    <xf numFmtId="44" fontId="3" fillId="0" borderId="0" xfId="0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3" fillId="7" borderId="3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4" fontId="3" fillId="0" borderId="0" xfId="0" applyNumberFormat="1" applyFont="1" applyFill="1" applyBorder="1" applyAlignment="1" applyProtection="1">
      <alignment vertical="center"/>
    </xf>
    <xf numFmtId="44" fontId="3" fillId="7" borderId="1" xfId="0" applyNumberFormat="1" applyFont="1" applyFill="1" applyBorder="1" applyAlignment="1" applyProtection="1">
      <alignment horizontal="left" vertical="center"/>
    </xf>
    <xf numFmtId="0" fontId="0" fillId="0" borderId="27" xfId="0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26" xfId="0" applyFont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vertical="center"/>
    </xf>
    <xf numFmtId="0" fontId="5" fillId="7" borderId="31" xfId="0" applyFont="1" applyFill="1" applyBorder="1" applyAlignment="1" applyProtection="1"/>
    <xf numFmtId="0" fontId="4" fillId="7" borderId="30" xfId="0" applyFont="1" applyFill="1" applyBorder="1" applyAlignment="1" applyProtection="1">
      <alignment vertical="center"/>
    </xf>
    <xf numFmtId="0" fontId="0" fillId="0" borderId="0" xfId="0" applyFont="1" applyBorder="1" applyAlignment="1">
      <alignment horizontal="center"/>
    </xf>
    <xf numFmtId="44" fontId="0" fillId="0" borderId="0" xfId="0" applyNumberFormat="1" applyBorder="1"/>
    <xf numFmtId="0" fontId="0" fillId="9" borderId="4" xfId="0" applyFont="1" applyFill="1" applyBorder="1" applyAlignment="1">
      <alignment horizontal="center"/>
    </xf>
    <xf numFmtId="44" fontId="2" fillId="9" borderId="4" xfId="1" applyFont="1" applyFill="1" applyBorder="1" applyProtection="1">
      <protection locked="0"/>
    </xf>
    <xf numFmtId="44" fontId="0" fillId="9" borderId="4" xfId="0" applyNumberFormat="1" applyFill="1" applyBorder="1"/>
    <xf numFmtId="0" fontId="2" fillId="9" borderId="4" xfId="0" applyFont="1" applyFill="1" applyBorder="1" applyAlignment="1">
      <alignment horizontal="center" vertical="center" wrapText="1"/>
    </xf>
    <xf numFmtId="44" fontId="5" fillId="10" borderId="1" xfId="0" applyNumberFormat="1" applyFont="1" applyFill="1" applyBorder="1" applyAlignment="1">
      <alignment vertical="center"/>
    </xf>
    <xf numFmtId="0" fontId="5" fillId="9" borderId="4" xfId="0" applyFont="1" applyFill="1" applyBorder="1" applyAlignment="1">
      <alignment vertical="center" wrapText="1"/>
    </xf>
    <xf numFmtId="0" fontId="5" fillId="9" borderId="4" xfId="0" applyFont="1" applyFill="1" applyBorder="1" applyAlignment="1" applyProtection="1">
      <alignment horizontal="left" vertical="center" wrapText="1"/>
    </xf>
    <xf numFmtId="44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left"/>
    </xf>
    <xf numFmtId="0" fontId="10" fillId="0" borderId="0" xfId="0" applyFont="1" applyBorder="1" applyProtection="1"/>
    <xf numFmtId="0" fontId="5" fillId="7" borderId="3" xfId="0" applyFont="1" applyFill="1" applyBorder="1" applyAlignment="1" applyProtection="1">
      <alignment horizontal="left" vertical="center"/>
    </xf>
    <xf numFmtId="2" fontId="2" fillId="2" borderId="4" xfId="1" applyNumberFormat="1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 applyProtection="1">
      <alignment wrapText="1"/>
    </xf>
    <xf numFmtId="0" fontId="5" fillId="0" borderId="4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0" fillId="0" borderId="4" xfId="0" applyFont="1" applyBorder="1" applyAlignment="1" applyProtection="1">
      <alignment horizontal="center"/>
    </xf>
    <xf numFmtId="44" fontId="0" fillId="0" borderId="4" xfId="1" applyFont="1" applyFill="1" applyBorder="1" applyAlignment="1" applyProtection="1">
      <alignment horizontal="center"/>
    </xf>
    <xf numFmtId="44" fontId="0" fillId="0" borderId="4" xfId="0" applyNumberFormat="1" applyBorder="1" applyProtection="1"/>
    <xf numFmtId="44" fontId="2" fillId="5" borderId="4" xfId="1" applyFont="1" applyFill="1" applyBorder="1" applyProtection="1"/>
    <xf numFmtId="3" fontId="0" fillId="0" borderId="27" xfId="0" applyNumberFormat="1" applyFont="1" applyFill="1" applyBorder="1" applyAlignment="1" applyProtection="1">
      <alignment horizontal="center"/>
    </xf>
    <xf numFmtId="44" fontId="0" fillId="0" borderId="27" xfId="1" applyFont="1" applyFill="1" applyBorder="1" applyAlignment="1" applyProtection="1">
      <alignment horizontal="center"/>
    </xf>
    <xf numFmtId="165" fontId="2" fillId="0" borderId="27" xfId="2" applyNumberFormat="1" applyFont="1" applyFill="1" applyBorder="1" applyProtection="1"/>
    <xf numFmtId="44" fontId="0" fillId="0" borderId="27" xfId="0" applyNumberFormat="1" applyFill="1" applyBorder="1" applyProtection="1"/>
    <xf numFmtId="0" fontId="5" fillId="7" borderId="12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vertical="center" wrapText="1"/>
    </xf>
    <xf numFmtId="0" fontId="0" fillId="5" borderId="4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left" vertical="center"/>
    </xf>
    <xf numFmtId="44" fontId="5" fillId="4" borderId="1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>
      <alignment wrapText="1"/>
    </xf>
    <xf numFmtId="0" fontId="0" fillId="0" borderId="6" xfId="0" applyFont="1" applyBorder="1" applyAlignment="1" applyProtection="1">
      <alignment horizontal="center"/>
    </xf>
    <xf numFmtId="44" fontId="2" fillId="5" borderId="6" xfId="1" applyFont="1" applyFill="1" applyBorder="1" applyProtection="1"/>
    <xf numFmtId="44" fontId="0" fillId="0" borderId="6" xfId="0" applyNumberFormat="1" applyBorder="1" applyProtection="1"/>
    <xf numFmtId="0" fontId="4" fillId="7" borderId="9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 wrapText="1"/>
    </xf>
    <xf numFmtId="3" fontId="0" fillId="0" borderId="4" xfId="0" applyNumberFormat="1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wrapText="1"/>
    </xf>
    <xf numFmtId="0" fontId="10" fillId="0" borderId="4" xfId="0" applyFont="1" applyBorder="1" applyAlignment="1" applyProtection="1">
      <alignment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12" fillId="0" borderId="4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horizontal="center" vertical="center"/>
    </xf>
    <xf numFmtId="44" fontId="12" fillId="0" borderId="13" xfId="1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44" fontId="12" fillId="0" borderId="8" xfId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vertical="center" wrapText="1"/>
    </xf>
    <xf numFmtId="0" fontId="12" fillId="0" borderId="6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44" fontId="6" fillId="3" borderId="15" xfId="0" applyNumberFormat="1" applyFont="1" applyFill="1" applyBorder="1" applyAlignment="1" applyProtection="1">
      <alignment horizontal="center" vertical="center"/>
    </xf>
    <xf numFmtId="44" fontId="6" fillId="3" borderId="16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wrapText="1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44" fontId="5" fillId="4" borderId="11" xfId="0" applyNumberFormat="1" applyFont="1" applyFill="1" applyBorder="1" applyAlignment="1" applyProtection="1">
      <alignment vertical="center"/>
    </xf>
    <xf numFmtId="0" fontId="0" fillId="0" borderId="0" xfId="0" applyBorder="1" applyAlignment="1" applyProtection="1"/>
    <xf numFmtId="0" fontId="2" fillId="0" borderId="0" xfId="0" applyFont="1" applyBorder="1" applyProtection="1"/>
    <xf numFmtId="44" fontId="10" fillId="8" borderId="18" xfId="0" applyNumberFormat="1" applyFont="1" applyFill="1" applyBorder="1" applyAlignment="1" applyProtection="1">
      <alignment horizontal="center" vertical="center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wrapText="1"/>
    </xf>
    <xf numFmtId="0" fontId="5" fillId="5" borderId="12" xfId="0" applyFont="1" applyFill="1" applyBorder="1" applyAlignment="1" applyProtection="1">
      <alignment horizontal="center" wrapText="1"/>
    </xf>
    <xf numFmtId="0" fontId="5" fillId="5" borderId="17" xfId="0" applyFont="1" applyFill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9" fontId="2" fillId="2" borderId="5" xfId="2" applyFont="1" applyFill="1" applyBorder="1" applyAlignment="1" applyProtection="1">
      <alignment horizontal="center" vertical="center"/>
      <protection locked="0"/>
    </xf>
    <xf numFmtId="9" fontId="2" fillId="2" borderId="9" xfId="2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left"/>
    </xf>
    <xf numFmtId="0" fontId="5" fillId="3" borderId="12" xfId="0" applyFont="1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left"/>
    </xf>
    <xf numFmtId="0" fontId="3" fillId="7" borderId="2" xfId="0" applyFont="1" applyFill="1" applyBorder="1" applyAlignment="1" applyProtection="1">
      <alignment horizontal="left" vertical="center"/>
    </xf>
    <xf numFmtId="0" fontId="3" fillId="7" borderId="3" xfId="0" applyFont="1" applyFill="1" applyBorder="1" applyAlignment="1" applyProtection="1">
      <alignment horizontal="left" vertical="center"/>
    </xf>
    <xf numFmtId="44" fontId="9" fillId="0" borderId="5" xfId="0" applyNumberFormat="1" applyFont="1" applyBorder="1" applyAlignment="1" applyProtection="1">
      <alignment horizontal="center" vertical="center"/>
    </xf>
    <xf numFmtId="44" fontId="9" fillId="0" borderId="9" xfId="0" applyNumberFormat="1" applyFont="1" applyBorder="1" applyAlignment="1" applyProtection="1">
      <alignment horizontal="center" vertical="center"/>
    </xf>
    <xf numFmtId="44" fontId="3" fillId="3" borderId="5" xfId="0" applyNumberFormat="1" applyFont="1" applyFill="1" applyBorder="1" applyAlignment="1" applyProtection="1">
      <alignment horizontal="center" vertical="center"/>
    </xf>
    <xf numFmtId="44" fontId="3" fillId="3" borderId="9" xfId="0" applyNumberFormat="1" applyFont="1" applyFill="1" applyBorder="1" applyAlignment="1" applyProtection="1">
      <alignment horizontal="center" vertical="center"/>
    </xf>
    <xf numFmtId="44" fontId="3" fillId="7" borderId="26" xfId="0" applyNumberFormat="1" applyFont="1" applyFill="1" applyBorder="1" applyAlignment="1" applyProtection="1">
      <alignment horizontal="center" vertical="center"/>
    </xf>
    <xf numFmtId="44" fontId="3" fillId="7" borderId="28" xfId="0" applyNumberFormat="1" applyFont="1" applyFill="1" applyBorder="1" applyAlignment="1" applyProtection="1">
      <alignment horizontal="center" vertical="center"/>
    </xf>
    <xf numFmtId="44" fontId="3" fillId="6" borderId="5" xfId="0" applyNumberFormat="1" applyFont="1" applyFill="1" applyBorder="1" applyAlignment="1" applyProtection="1">
      <alignment horizontal="center" vertical="center"/>
    </xf>
    <xf numFmtId="44" fontId="3" fillId="6" borderId="9" xfId="0" applyNumberFormat="1" applyFont="1" applyFill="1" applyBorder="1" applyAlignment="1" applyProtection="1">
      <alignment horizontal="center" vertical="center"/>
    </xf>
    <xf numFmtId="0" fontId="5" fillId="6" borderId="5" xfId="0" applyFont="1" applyFill="1" applyBorder="1" applyAlignment="1" applyProtection="1">
      <alignment horizontal="left"/>
    </xf>
    <xf numFmtId="0" fontId="5" fillId="6" borderId="12" xfId="0" applyFont="1" applyFill="1" applyBorder="1" applyAlignment="1" applyProtection="1">
      <alignment horizontal="left"/>
    </xf>
    <xf numFmtId="0" fontId="5" fillId="6" borderId="9" xfId="0" applyFont="1" applyFill="1" applyBorder="1" applyAlignment="1" applyProtection="1">
      <alignment horizontal="left"/>
    </xf>
    <xf numFmtId="0" fontId="5" fillId="7" borderId="5" xfId="0" applyFont="1" applyFill="1" applyBorder="1" applyAlignment="1" applyProtection="1">
      <alignment horizontal="left"/>
    </xf>
    <xf numFmtId="0" fontId="5" fillId="7" borderId="12" xfId="0" applyFont="1" applyFill="1" applyBorder="1" applyAlignment="1" applyProtection="1">
      <alignment horizontal="left"/>
    </xf>
    <xf numFmtId="0" fontId="5" fillId="7" borderId="9" xfId="0" applyFont="1" applyFill="1" applyBorder="1" applyAlignment="1" applyProtection="1">
      <alignment horizontal="left"/>
    </xf>
    <xf numFmtId="0" fontId="3" fillId="7" borderId="5" xfId="0" applyFont="1" applyFill="1" applyBorder="1" applyAlignment="1" applyProtection="1">
      <alignment horizontal="center"/>
    </xf>
    <xf numFmtId="0" fontId="3" fillId="7" borderId="12" xfId="0" applyFont="1" applyFill="1" applyBorder="1" applyAlignment="1" applyProtection="1">
      <alignment horizontal="center"/>
    </xf>
    <xf numFmtId="0" fontId="3" fillId="7" borderId="9" xfId="0" applyFont="1" applyFill="1" applyBorder="1" applyAlignment="1" applyProtection="1">
      <alignment horizontal="center"/>
    </xf>
    <xf numFmtId="0" fontId="5" fillId="4" borderId="2" xfId="0" applyFont="1" applyFill="1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left" vertical="center"/>
    </xf>
    <xf numFmtId="0" fontId="5" fillId="7" borderId="2" xfId="0" applyFont="1" applyFill="1" applyBorder="1" applyAlignment="1" applyProtection="1">
      <alignment horizontal="left" vertical="center"/>
    </xf>
    <xf numFmtId="0" fontId="5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12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wrapText="1"/>
    </xf>
    <xf numFmtId="0" fontId="2" fillId="7" borderId="12" xfId="0" applyFont="1" applyFill="1" applyBorder="1" applyAlignment="1" applyProtection="1">
      <alignment horizontal="left" wrapText="1"/>
    </xf>
    <xf numFmtId="0" fontId="2" fillId="7" borderId="9" xfId="0" applyFont="1" applyFill="1" applyBorder="1" applyAlignment="1" applyProtection="1">
      <alignment horizontal="left" wrapText="1"/>
    </xf>
    <xf numFmtId="0" fontId="5" fillId="7" borderId="5" xfId="0" applyFont="1" applyFill="1" applyBorder="1" applyAlignment="1" applyProtection="1">
      <alignment horizontal="left" vertical="center" wrapText="1"/>
    </xf>
    <xf numFmtId="0" fontId="5" fillId="7" borderId="12" xfId="0" applyFont="1" applyFill="1" applyBorder="1" applyAlignment="1" applyProtection="1">
      <alignment horizontal="left" vertical="center" wrapText="1"/>
    </xf>
    <xf numFmtId="0" fontId="2" fillId="7" borderId="26" xfId="0" applyFont="1" applyFill="1" applyBorder="1" applyAlignment="1" applyProtection="1">
      <alignment horizontal="left" vertical="center" wrapText="1"/>
    </xf>
    <xf numFmtId="0" fontId="5" fillId="10" borderId="5" xfId="0" applyFont="1" applyFill="1" applyBorder="1" applyAlignment="1" applyProtection="1">
      <alignment horizontal="left" vertical="center" wrapText="1"/>
    </xf>
    <xf numFmtId="0" fontId="5" fillId="10" borderId="12" xfId="0" applyFont="1" applyFill="1" applyBorder="1" applyAlignment="1" applyProtection="1">
      <alignment horizontal="left" vertical="center" wrapText="1"/>
    </xf>
    <xf numFmtId="0" fontId="5" fillId="10" borderId="9" xfId="0" applyFont="1" applyFill="1" applyBorder="1" applyAlignment="1" applyProtection="1">
      <alignment horizontal="left" vertical="center" wrapText="1"/>
    </xf>
    <xf numFmtId="0" fontId="5" fillId="10" borderId="2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 wrapText="1"/>
    </xf>
    <xf numFmtId="0" fontId="2" fillId="10" borderId="12" xfId="0" applyFont="1" applyFill="1" applyBorder="1" applyAlignment="1">
      <alignment horizontal="left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9"/>
  <sheetViews>
    <sheetView topLeftCell="A13" zoomScale="80" zoomScaleNormal="80" zoomScaleSheetLayoutView="80" workbookViewId="0">
      <selection activeCell="F20" sqref="F20"/>
    </sheetView>
  </sheetViews>
  <sheetFormatPr defaultColWidth="8.85546875" defaultRowHeight="15" x14ac:dyDescent="0.25"/>
  <cols>
    <col min="1" max="1" width="28" style="92" customWidth="1"/>
    <col min="2" max="2" width="21.42578125" style="9" customWidth="1"/>
    <col min="3" max="3" width="23" style="9" customWidth="1"/>
    <col min="4" max="4" width="31.7109375" style="9" customWidth="1"/>
    <col min="5" max="5" width="21.5703125" style="9" customWidth="1"/>
    <col min="6" max="6" width="23" style="9" customWidth="1"/>
    <col min="7" max="7" width="31.85546875" style="9" customWidth="1"/>
    <col min="8" max="8" width="15.140625" style="9" customWidth="1"/>
    <col min="9" max="9" width="15" style="9" customWidth="1"/>
    <col min="10" max="10" width="22.85546875" style="9" customWidth="1"/>
    <col min="11" max="11" width="15.140625" style="9" customWidth="1"/>
    <col min="12" max="12" width="15.5703125" style="9" customWidth="1"/>
    <col min="13" max="13" width="27.42578125" style="9" customWidth="1"/>
    <col min="14" max="16384" width="8.85546875" style="9"/>
  </cols>
  <sheetData>
    <row r="1" spans="1:13" ht="45" customHeight="1" x14ac:dyDescent="0.25">
      <c r="A1" s="8" t="s">
        <v>73</v>
      </c>
    </row>
    <row r="2" spans="1:13" ht="29.25" customHeight="1" x14ac:dyDescent="0.45">
      <c r="A2" s="85" t="s">
        <v>165</v>
      </c>
      <c r="B2" s="86"/>
      <c r="C2" s="86"/>
      <c r="D2" s="86"/>
      <c r="E2" s="86"/>
      <c r="F2" s="86"/>
      <c r="G2" s="86"/>
    </row>
    <row r="3" spans="1:13" ht="29.25" customHeight="1" x14ac:dyDescent="0.4">
      <c r="A3" s="119" t="s">
        <v>8</v>
      </c>
      <c r="B3" s="120"/>
      <c r="C3" s="120"/>
      <c r="D3" s="120"/>
      <c r="E3" s="120"/>
      <c r="F3" s="120"/>
      <c r="G3" s="121"/>
    </row>
    <row r="4" spans="1:13" s="92" customFormat="1" ht="87" customHeight="1" x14ac:dyDescent="0.25">
      <c r="A4" s="87" t="s">
        <v>39</v>
      </c>
      <c r="B4" s="88" t="s">
        <v>4</v>
      </c>
      <c r="C4" s="88" t="s">
        <v>3</v>
      </c>
      <c r="D4" s="89" t="s">
        <v>6</v>
      </c>
      <c r="E4" s="90" t="s">
        <v>5</v>
      </c>
      <c r="F4" s="88" t="s">
        <v>37</v>
      </c>
      <c r="G4" s="91" t="s">
        <v>7</v>
      </c>
    </row>
    <row r="5" spans="1:13" ht="29.25" customHeight="1" x14ac:dyDescent="0.25">
      <c r="A5" s="93" t="s">
        <v>30</v>
      </c>
      <c r="B5" s="94">
        <v>1200</v>
      </c>
      <c r="C5" s="23">
        <v>0</v>
      </c>
      <c r="D5" s="95">
        <f t="shared" ref="D5:D11" si="0">C5*B5</f>
        <v>0</v>
      </c>
      <c r="E5" s="96">
        <v>600</v>
      </c>
      <c r="F5" s="23">
        <v>0</v>
      </c>
      <c r="G5" s="97">
        <f t="shared" ref="G5:G11" si="1">F5*E5</f>
        <v>0</v>
      </c>
    </row>
    <row r="6" spans="1:13" ht="29.25" customHeight="1" x14ac:dyDescent="0.25">
      <c r="A6" s="93" t="s">
        <v>36</v>
      </c>
      <c r="B6" s="94">
        <v>1500</v>
      </c>
      <c r="C6" s="23">
        <v>0</v>
      </c>
      <c r="D6" s="95">
        <f t="shared" si="0"/>
        <v>0</v>
      </c>
      <c r="E6" s="96">
        <v>750</v>
      </c>
      <c r="F6" s="23">
        <v>0</v>
      </c>
      <c r="G6" s="97">
        <f t="shared" si="1"/>
        <v>0</v>
      </c>
    </row>
    <row r="7" spans="1:13" ht="29.25" customHeight="1" x14ac:dyDescent="0.25">
      <c r="A7" s="93" t="s">
        <v>33</v>
      </c>
      <c r="B7" s="94">
        <v>1500</v>
      </c>
      <c r="C7" s="23">
        <v>0</v>
      </c>
      <c r="D7" s="95">
        <f t="shared" si="0"/>
        <v>0</v>
      </c>
      <c r="E7" s="96">
        <v>700</v>
      </c>
      <c r="F7" s="23">
        <v>0</v>
      </c>
      <c r="G7" s="97">
        <f t="shared" si="1"/>
        <v>0</v>
      </c>
    </row>
    <row r="8" spans="1:13" ht="29.25" customHeight="1" x14ac:dyDescent="0.25">
      <c r="A8" s="93" t="s">
        <v>31</v>
      </c>
      <c r="B8" s="94">
        <v>2000</v>
      </c>
      <c r="C8" s="23">
        <v>0</v>
      </c>
      <c r="D8" s="95">
        <f t="shared" si="0"/>
        <v>0</v>
      </c>
      <c r="E8" s="96">
        <v>1000</v>
      </c>
      <c r="F8" s="23">
        <v>0</v>
      </c>
      <c r="G8" s="97">
        <f t="shared" si="1"/>
        <v>0</v>
      </c>
    </row>
    <row r="9" spans="1:13" ht="42" customHeight="1" x14ac:dyDescent="0.25">
      <c r="A9" s="93" t="s">
        <v>35</v>
      </c>
      <c r="B9" s="94">
        <v>2000</v>
      </c>
      <c r="C9" s="23">
        <v>0</v>
      </c>
      <c r="D9" s="95">
        <f t="shared" si="0"/>
        <v>0</v>
      </c>
      <c r="E9" s="96">
        <v>1000</v>
      </c>
      <c r="F9" s="23">
        <v>0</v>
      </c>
      <c r="G9" s="97">
        <f t="shared" si="1"/>
        <v>0</v>
      </c>
    </row>
    <row r="10" spans="1:13" ht="29.25" customHeight="1" x14ac:dyDescent="0.25">
      <c r="A10" s="93" t="s">
        <v>32</v>
      </c>
      <c r="B10" s="94">
        <v>2000</v>
      </c>
      <c r="C10" s="23">
        <v>0</v>
      </c>
      <c r="D10" s="95">
        <f t="shared" si="0"/>
        <v>0</v>
      </c>
      <c r="E10" s="96">
        <v>1000</v>
      </c>
      <c r="F10" s="23">
        <v>0</v>
      </c>
      <c r="G10" s="97">
        <f t="shared" si="1"/>
        <v>0</v>
      </c>
    </row>
    <row r="11" spans="1:13" ht="29.25" customHeight="1" thickBot="1" x14ac:dyDescent="0.3">
      <c r="A11" s="98" t="s">
        <v>158</v>
      </c>
      <c r="B11" s="99">
        <v>2000</v>
      </c>
      <c r="C11" s="23">
        <v>0</v>
      </c>
      <c r="D11" s="95">
        <f t="shared" si="0"/>
        <v>0</v>
      </c>
      <c r="E11" s="100">
        <v>1000</v>
      </c>
      <c r="F11" s="23">
        <v>0</v>
      </c>
      <c r="G11" s="97">
        <f t="shared" si="1"/>
        <v>0</v>
      </c>
    </row>
    <row r="12" spans="1:13" ht="38.25" customHeight="1" x14ac:dyDescent="0.25">
      <c r="A12" s="122" t="s">
        <v>9</v>
      </c>
      <c r="B12" s="123"/>
      <c r="C12" s="124"/>
      <c r="D12" s="101">
        <f>SUM(D5:D11)</f>
        <v>0</v>
      </c>
      <c r="E12" s="122" t="s">
        <v>10</v>
      </c>
      <c r="F12" s="124"/>
      <c r="G12" s="102">
        <f>SUM(G5:G11)</f>
        <v>0</v>
      </c>
    </row>
    <row r="13" spans="1:13" s="110" customFormat="1" ht="38.25" customHeight="1" thickBot="1" x14ac:dyDescent="0.3">
      <c r="A13" s="103"/>
      <c r="B13" s="104"/>
      <c r="C13" s="105"/>
      <c r="D13" s="106" t="s">
        <v>0</v>
      </c>
      <c r="E13" s="107"/>
      <c r="F13" s="108"/>
      <c r="G13" s="109" t="s">
        <v>1</v>
      </c>
    </row>
    <row r="14" spans="1:13" ht="34.5" customHeight="1" thickBot="1" x14ac:dyDescent="0.3">
      <c r="A14" s="125" t="s">
        <v>34</v>
      </c>
      <c r="B14" s="126"/>
      <c r="C14" s="126"/>
      <c r="D14" s="126"/>
      <c r="E14" s="126"/>
      <c r="F14" s="127"/>
      <c r="G14" s="111">
        <f>SUM(D12,G12)</f>
        <v>0</v>
      </c>
      <c r="I14" s="112"/>
    </row>
    <row r="15" spans="1:13" x14ac:dyDescent="0.25">
      <c r="A15" s="113" t="s">
        <v>2</v>
      </c>
      <c r="F15" s="110"/>
    </row>
    <row r="16" spans="1:13" x14ac:dyDescent="0.25">
      <c r="A16" s="112" t="s">
        <v>28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</row>
    <row r="17" spans="1:13" ht="14.45" customHeight="1" x14ac:dyDescent="0.25">
      <c r="A17" s="112" t="s">
        <v>17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x14ac:dyDescent="0.25">
      <c r="A18" s="112" t="s">
        <v>29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</row>
    <row r="19" spans="1:13" ht="15.75" thickBot="1" x14ac:dyDescent="0.3">
      <c r="A19" s="112"/>
      <c r="B19" s="112"/>
      <c r="C19" s="112"/>
      <c r="D19" s="112"/>
      <c r="E19" s="112"/>
      <c r="F19" s="110" t="s">
        <v>171</v>
      </c>
      <c r="G19" s="110" t="s">
        <v>170</v>
      </c>
      <c r="H19" s="112"/>
      <c r="I19" s="112"/>
      <c r="J19" s="112"/>
      <c r="K19" s="112"/>
      <c r="L19" s="112"/>
      <c r="M19" s="112"/>
    </row>
    <row r="20" spans="1:13" ht="69" customHeight="1" thickBot="1" x14ac:dyDescent="0.3">
      <c r="A20" s="128" t="s">
        <v>169</v>
      </c>
      <c r="B20" s="129"/>
      <c r="C20" s="129"/>
      <c r="D20" s="129"/>
      <c r="E20" s="130"/>
      <c r="F20" s="24">
        <v>0</v>
      </c>
      <c r="G20" s="114">
        <f>F20*500</f>
        <v>0</v>
      </c>
    </row>
    <row r="21" spans="1:13" ht="15.75" thickBot="1" x14ac:dyDescent="0.3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</row>
    <row r="22" spans="1:13" ht="30" customHeight="1" thickBot="1" x14ac:dyDescent="0.3">
      <c r="A22" s="116" t="s">
        <v>75</v>
      </c>
      <c r="B22" s="117"/>
      <c r="C22" s="117"/>
      <c r="D22" s="117"/>
      <c r="E22" s="117"/>
      <c r="F22" s="118"/>
      <c r="G22" s="76">
        <f>G14+G20+'JEA INPUT SHEET 2'!F33+'JEA INPUT SHEET 3'!F31+'JEA INPUT SHEET 4'!F36</f>
        <v>350000</v>
      </c>
    </row>
    <row r="23" spans="1:13" ht="15.75" thickBot="1" x14ac:dyDescent="0.3"/>
    <row r="24" spans="1:13" ht="30" customHeight="1" thickBot="1" x14ac:dyDescent="0.3">
      <c r="A24" s="116" t="s">
        <v>152</v>
      </c>
      <c r="B24" s="117"/>
      <c r="C24" s="117"/>
      <c r="D24" s="117"/>
      <c r="E24" s="117"/>
      <c r="F24" s="118"/>
      <c r="G24" s="76">
        <f>'OPTION A'!E45</f>
        <v>0</v>
      </c>
    </row>
    <row r="26" spans="1:13" x14ac:dyDescent="0.25">
      <c r="I26" s="22"/>
    </row>
    <row r="29" spans="1:13" x14ac:dyDescent="0.25">
      <c r="F29" s="113"/>
    </row>
  </sheetData>
  <sheetProtection password="EA53" sheet="1" objects="1" scenarios="1" selectLockedCells="1"/>
  <sortState ref="A5:G11">
    <sortCondition descending="1" ref="C5:C11"/>
  </sortState>
  <mergeCells count="7">
    <mergeCell ref="A24:F24"/>
    <mergeCell ref="A3:G3"/>
    <mergeCell ref="A12:C12"/>
    <mergeCell ref="E12:F12"/>
    <mergeCell ref="A14:F14"/>
    <mergeCell ref="A22:F22"/>
    <mergeCell ref="A20:E20"/>
  </mergeCells>
  <printOptions horizontalCentered="1"/>
  <pageMargins left="0.25" right="0.25" top="0.75" bottom="0.75" header="0.3" footer="0.3"/>
  <pageSetup scale="69" orientation="landscape" r:id="rId1"/>
  <headerFooter>
    <oddHeader>&amp;C&amp;"-,Bold"&amp;22Appendix B - Rates Workbook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16" zoomScale="80" zoomScaleNormal="80" zoomScaleSheetLayoutView="90" workbookViewId="0">
      <selection activeCell="C17" sqref="C17:D17"/>
    </sheetView>
  </sheetViews>
  <sheetFormatPr defaultColWidth="8.85546875" defaultRowHeight="15" x14ac:dyDescent="0.25"/>
  <cols>
    <col min="1" max="1" width="50.85546875" style="9" customWidth="1"/>
    <col min="2" max="2" width="26.140625" style="9" customWidth="1"/>
    <col min="3" max="3" width="15.28515625" style="9" customWidth="1"/>
    <col min="4" max="4" width="13.5703125" style="9" customWidth="1"/>
    <col min="5" max="5" width="16.85546875" style="9" customWidth="1"/>
    <col min="6" max="6" width="26.5703125" style="9" customWidth="1"/>
    <col min="7" max="7" width="6.28515625" style="9" customWidth="1"/>
    <col min="8" max="16384" width="8.85546875" style="9"/>
  </cols>
  <sheetData>
    <row r="1" spans="1:7" ht="45" customHeight="1" x14ac:dyDescent="0.25">
      <c r="A1" s="8" t="s">
        <v>38</v>
      </c>
    </row>
    <row r="2" spans="1:7" ht="30" customHeight="1" x14ac:dyDescent="0.4">
      <c r="A2" s="135" t="s">
        <v>18</v>
      </c>
      <c r="B2" s="136"/>
      <c r="C2" s="136"/>
      <c r="D2" s="136"/>
      <c r="E2" s="136"/>
      <c r="F2" s="137"/>
    </row>
    <row r="3" spans="1:7" ht="30" customHeight="1" x14ac:dyDescent="0.25">
      <c r="A3" s="3" t="s">
        <v>11</v>
      </c>
      <c r="B3" s="4" t="s">
        <v>13</v>
      </c>
      <c r="C3" s="133" t="s">
        <v>12</v>
      </c>
      <c r="D3" s="134"/>
      <c r="E3" s="133" t="s">
        <v>14</v>
      </c>
      <c r="F3" s="134"/>
    </row>
    <row r="4" spans="1:7" ht="30" customHeight="1" x14ac:dyDescent="0.25">
      <c r="A4" s="5" t="s">
        <v>23</v>
      </c>
      <c r="B4" s="6">
        <v>100000</v>
      </c>
      <c r="C4" s="131">
        <v>0</v>
      </c>
      <c r="D4" s="132"/>
      <c r="E4" s="140">
        <f>(B4*C4)+B4</f>
        <v>100000</v>
      </c>
      <c r="F4" s="141"/>
    </row>
    <row r="5" spans="1:7" ht="30" customHeight="1" x14ac:dyDescent="0.25">
      <c r="A5" s="7" t="s">
        <v>24</v>
      </c>
      <c r="B5" s="6">
        <v>100000</v>
      </c>
      <c r="C5" s="131">
        <v>0</v>
      </c>
      <c r="D5" s="132"/>
      <c r="E5" s="140">
        <f>(B5*C5)+B5</f>
        <v>100000</v>
      </c>
      <c r="F5" s="141"/>
    </row>
    <row r="6" spans="1:7" ht="35.25" customHeight="1" x14ac:dyDescent="0.25">
      <c r="A6" s="10" t="s">
        <v>19</v>
      </c>
      <c r="B6" s="11"/>
      <c r="C6" s="11"/>
      <c r="D6" s="11"/>
      <c r="E6" s="142">
        <f>SUM(E4:E5)</f>
        <v>200000</v>
      </c>
      <c r="F6" s="143"/>
      <c r="G6" s="12" t="s">
        <v>51</v>
      </c>
    </row>
    <row r="7" spans="1:7" ht="24.75" customHeight="1" x14ac:dyDescent="0.25">
      <c r="A7" s="39"/>
      <c r="B7" s="40"/>
      <c r="C7" s="40"/>
      <c r="D7" s="35"/>
      <c r="E7" s="36"/>
      <c r="F7" s="12"/>
      <c r="G7" s="12"/>
    </row>
    <row r="8" spans="1:7" s="13" customFormat="1" ht="24.75" customHeight="1" x14ac:dyDescent="0.25">
      <c r="A8" s="43"/>
      <c r="B8" s="35"/>
      <c r="C8" s="35"/>
      <c r="D8" s="35"/>
      <c r="E8" s="36"/>
      <c r="F8" s="14"/>
      <c r="G8" s="14"/>
    </row>
    <row r="9" spans="1:7" s="13" customFormat="1" ht="30" customHeight="1" x14ac:dyDescent="0.4">
      <c r="A9" s="151" t="s">
        <v>22</v>
      </c>
      <c r="B9" s="152"/>
      <c r="C9" s="152"/>
      <c r="D9" s="152"/>
      <c r="E9" s="152"/>
      <c r="F9" s="153"/>
      <c r="G9" s="14"/>
    </row>
    <row r="10" spans="1:7" s="13" customFormat="1" ht="30" customHeight="1" x14ac:dyDescent="0.25">
      <c r="A10" s="41" t="s">
        <v>11</v>
      </c>
      <c r="B10" s="42" t="s">
        <v>13</v>
      </c>
      <c r="C10" s="133" t="s">
        <v>12</v>
      </c>
      <c r="D10" s="134"/>
      <c r="E10" s="133" t="s">
        <v>14</v>
      </c>
      <c r="F10" s="134"/>
      <c r="G10" s="14"/>
    </row>
    <row r="11" spans="1:7" s="13" customFormat="1" ht="35.25" customHeight="1" x14ac:dyDescent="0.25">
      <c r="A11" s="7" t="s">
        <v>27</v>
      </c>
      <c r="B11" s="6">
        <v>75000</v>
      </c>
      <c r="C11" s="131">
        <v>0</v>
      </c>
      <c r="D11" s="132"/>
      <c r="E11" s="140">
        <f>(B11*C11)+B11</f>
        <v>75000</v>
      </c>
      <c r="F11" s="141"/>
      <c r="G11" s="14"/>
    </row>
    <row r="12" spans="1:7" s="13" customFormat="1" ht="35.25" customHeight="1" x14ac:dyDescent="0.25">
      <c r="A12" s="15" t="s">
        <v>26</v>
      </c>
      <c r="B12" s="16"/>
      <c r="C12" s="16"/>
      <c r="D12" s="45"/>
      <c r="E12" s="144">
        <f>E11</f>
        <v>75000</v>
      </c>
      <c r="F12" s="145"/>
      <c r="G12" s="14" t="s">
        <v>53</v>
      </c>
    </row>
    <row r="13" spans="1:7" s="13" customFormat="1" ht="24.75" customHeight="1" x14ac:dyDescent="0.25">
      <c r="A13" s="34"/>
      <c r="B13" s="35"/>
      <c r="C13" s="35"/>
      <c r="D13" s="35"/>
      <c r="E13" s="30"/>
      <c r="F13" s="14"/>
      <c r="G13" s="14"/>
    </row>
    <row r="14" spans="1:7" s="13" customFormat="1" ht="24.75" customHeight="1" x14ac:dyDescent="0.25">
      <c r="F14" s="14"/>
      <c r="G14" s="14"/>
    </row>
    <row r="15" spans="1:7" s="13" customFormat="1" ht="30" customHeight="1" x14ac:dyDescent="0.4">
      <c r="A15" s="148" t="s">
        <v>21</v>
      </c>
      <c r="B15" s="149"/>
      <c r="C15" s="149"/>
      <c r="D15" s="149"/>
      <c r="E15" s="149"/>
      <c r="F15" s="150"/>
      <c r="G15" s="14"/>
    </row>
    <row r="16" spans="1:7" s="13" customFormat="1" ht="30" customHeight="1" x14ac:dyDescent="0.25">
      <c r="A16" s="41" t="s">
        <v>11</v>
      </c>
      <c r="B16" s="42" t="s">
        <v>13</v>
      </c>
      <c r="C16" s="133" t="s">
        <v>12</v>
      </c>
      <c r="D16" s="134"/>
      <c r="E16" s="133" t="s">
        <v>14</v>
      </c>
      <c r="F16" s="134"/>
      <c r="G16" s="14"/>
    </row>
    <row r="17" spans="1:7" s="13" customFormat="1" ht="30" customHeight="1" x14ac:dyDescent="0.25">
      <c r="A17" s="7" t="s">
        <v>25</v>
      </c>
      <c r="B17" s="6">
        <v>75000</v>
      </c>
      <c r="C17" s="131">
        <v>0</v>
      </c>
      <c r="D17" s="132"/>
      <c r="E17" s="140">
        <f>(B17*C17)+B17</f>
        <v>75000</v>
      </c>
      <c r="F17" s="141"/>
      <c r="G17" s="14"/>
    </row>
    <row r="18" spans="1:7" s="13" customFormat="1" ht="35.25" customHeight="1" x14ac:dyDescent="0.25">
      <c r="A18" s="17" t="s">
        <v>20</v>
      </c>
      <c r="B18" s="18"/>
      <c r="C18" s="18"/>
      <c r="D18" s="18"/>
      <c r="E18" s="146">
        <f>E17</f>
        <v>75000</v>
      </c>
      <c r="F18" s="147"/>
      <c r="G18" s="14" t="s">
        <v>76</v>
      </c>
    </row>
    <row r="19" spans="1:7" s="13" customFormat="1" ht="24.95" customHeight="1" x14ac:dyDescent="0.25">
      <c r="A19" s="9"/>
      <c r="B19" s="9"/>
      <c r="C19" s="9"/>
      <c r="D19" s="9"/>
      <c r="E19" s="9"/>
      <c r="F19" s="14"/>
    </row>
    <row r="20" spans="1:7" s="13" customFormat="1" ht="24.95" customHeight="1" x14ac:dyDescent="0.25">
      <c r="A20" s="9"/>
      <c r="B20" s="9"/>
      <c r="C20" s="9"/>
      <c r="D20" s="9"/>
      <c r="E20" s="9"/>
      <c r="F20" s="14"/>
    </row>
    <row r="21" spans="1:7" s="13" customFormat="1" ht="24.95" customHeight="1" x14ac:dyDescent="0.4">
      <c r="A21" s="151" t="s">
        <v>120</v>
      </c>
      <c r="B21" s="152"/>
      <c r="C21" s="152"/>
      <c r="D21" s="152"/>
      <c r="E21" s="152"/>
      <c r="F21" s="153"/>
    </row>
    <row r="22" spans="1:7" ht="30" customHeight="1" x14ac:dyDescent="0.25">
      <c r="A22" s="83" t="s">
        <v>45</v>
      </c>
      <c r="B22" s="62" t="s">
        <v>41</v>
      </c>
      <c r="C22" s="62" t="s">
        <v>42</v>
      </c>
      <c r="D22" s="62" t="s">
        <v>113</v>
      </c>
      <c r="E22" s="62" t="s">
        <v>43</v>
      </c>
      <c r="F22" s="62" t="s">
        <v>44</v>
      </c>
    </row>
    <row r="23" spans="1:7" ht="30" customHeight="1" x14ac:dyDescent="0.25">
      <c r="A23" s="5" t="s">
        <v>71</v>
      </c>
      <c r="B23" s="84">
        <v>250</v>
      </c>
      <c r="C23" s="65" t="s">
        <v>112</v>
      </c>
      <c r="D23" s="65"/>
      <c r="E23" s="26">
        <v>0</v>
      </c>
      <c r="F23" s="66">
        <f>B23*E23</f>
        <v>0</v>
      </c>
    </row>
    <row r="24" spans="1:7" ht="30" customHeight="1" x14ac:dyDescent="0.25">
      <c r="A24" s="5" t="s">
        <v>78</v>
      </c>
      <c r="B24" s="84">
        <v>1500</v>
      </c>
      <c r="C24" s="65" t="s">
        <v>47</v>
      </c>
      <c r="D24" s="115">
        <v>0</v>
      </c>
      <c r="E24" s="26">
        <v>0</v>
      </c>
      <c r="F24" s="66">
        <f>B24*E24</f>
        <v>0</v>
      </c>
    </row>
    <row r="25" spans="1:7" ht="30" customHeight="1" x14ac:dyDescent="0.25">
      <c r="A25" s="5" t="s">
        <v>72</v>
      </c>
      <c r="B25" s="84">
        <v>500</v>
      </c>
      <c r="C25" s="65" t="s">
        <v>47</v>
      </c>
      <c r="D25" s="115">
        <v>0</v>
      </c>
      <c r="E25" s="26">
        <v>0</v>
      </c>
      <c r="F25" s="66">
        <f>B25*E25</f>
        <v>0</v>
      </c>
    </row>
    <row r="26" spans="1:7" ht="30" customHeight="1" x14ac:dyDescent="0.25">
      <c r="A26" s="5" t="s">
        <v>104</v>
      </c>
      <c r="B26" s="84">
        <v>10000</v>
      </c>
      <c r="C26" s="65" t="s">
        <v>90</v>
      </c>
      <c r="D26" s="115">
        <v>0</v>
      </c>
      <c r="E26" s="26">
        <v>0</v>
      </c>
      <c r="F26" s="66">
        <f t="shared" ref="F26:F29" si="0">B26*E26</f>
        <v>0</v>
      </c>
    </row>
    <row r="27" spans="1:7" ht="30" customHeight="1" x14ac:dyDescent="0.25">
      <c r="A27" s="5" t="s">
        <v>105</v>
      </c>
      <c r="B27" s="84">
        <v>10000</v>
      </c>
      <c r="C27" s="65" t="s">
        <v>90</v>
      </c>
      <c r="D27" s="115">
        <v>0</v>
      </c>
      <c r="E27" s="26">
        <v>0</v>
      </c>
      <c r="F27" s="66">
        <f t="shared" si="0"/>
        <v>0</v>
      </c>
    </row>
    <row r="28" spans="1:7" ht="47.25" customHeight="1" x14ac:dyDescent="0.25">
      <c r="A28" s="5" t="s">
        <v>159</v>
      </c>
      <c r="B28" s="84">
        <v>10400</v>
      </c>
      <c r="C28" s="65" t="s">
        <v>47</v>
      </c>
      <c r="D28" s="115">
        <v>0</v>
      </c>
      <c r="E28" s="26">
        <v>0</v>
      </c>
      <c r="F28" s="66">
        <f t="shared" si="0"/>
        <v>0</v>
      </c>
    </row>
    <row r="29" spans="1:7" ht="47.25" customHeight="1" thickBot="1" x14ac:dyDescent="0.3">
      <c r="A29" s="5" t="s">
        <v>160</v>
      </c>
      <c r="B29" s="84">
        <v>1000</v>
      </c>
      <c r="C29" s="65" t="s">
        <v>47</v>
      </c>
      <c r="D29" s="65"/>
      <c r="E29" s="26">
        <v>0</v>
      </c>
      <c r="F29" s="66">
        <f t="shared" si="0"/>
        <v>0</v>
      </c>
    </row>
    <row r="30" spans="1:7" ht="30" customHeight="1" thickBot="1" x14ac:dyDescent="0.3">
      <c r="A30" s="138" t="s">
        <v>77</v>
      </c>
      <c r="B30" s="139"/>
      <c r="C30" s="139"/>
      <c r="D30" s="139"/>
      <c r="E30" s="139"/>
      <c r="F30" s="37">
        <f>SUM(F23:F29)</f>
        <v>0</v>
      </c>
      <c r="G30" s="14" t="s">
        <v>93</v>
      </c>
    </row>
    <row r="31" spans="1:7" ht="30" customHeight="1" x14ac:dyDescent="0.25">
      <c r="G31" s="14"/>
    </row>
    <row r="32" spans="1:7" ht="24.75" customHeight="1" thickBot="1" x14ac:dyDescent="0.3"/>
    <row r="33" spans="1:6" s="22" customFormat="1" ht="35.25" customHeight="1" thickBot="1" x14ac:dyDescent="0.3">
      <c r="A33" s="19" t="s">
        <v>94</v>
      </c>
      <c r="B33" s="20"/>
      <c r="C33" s="20"/>
      <c r="D33" s="20"/>
      <c r="E33" s="21"/>
      <c r="F33" s="21">
        <f>E6+ E12+E18+F30</f>
        <v>350000</v>
      </c>
    </row>
  </sheetData>
  <sheetProtection sheet="1" objects="1" scenarios="1" selectLockedCells="1"/>
  <sortState ref="A23:F25">
    <sortCondition ref="C23:C25"/>
  </sortState>
  <mergeCells count="22">
    <mergeCell ref="A2:F2"/>
    <mergeCell ref="A30:E30"/>
    <mergeCell ref="E3:F3"/>
    <mergeCell ref="E4:F4"/>
    <mergeCell ref="E5:F5"/>
    <mergeCell ref="E6:F6"/>
    <mergeCell ref="E10:F10"/>
    <mergeCell ref="E12:F12"/>
    <mergeCell ref="E16:F16"/>
    <mergeCell ref="E17:F17"/>
    <mergeCell ref="E18:F18"/>
    <mergeCell ref="E11:F11"/>
    <mergeCell ref="A15:F15"/>
    <mergeCell ref="A9:F9"/>
    <mergeCell ref="A21:F21"/>
    <mergeCell ref="C3:D3"/>
    <mergeCell ref="C17:D17"/>
    <mergeCell ref="C4:D4"/>
    <mergeCell ref="C5:D5"/>
    <mergeCell ref="C10:D10"/>
    <mergeCell ref="C11:D11"/>
    <mergeCell ref="C16:D16"/>
  </mergeCells>
  <pageMargins left="0.7" right="0.7" top="0.75" bottom="0.75" header="0.3" footer="0.3"/>
  <pageSetup scale="58" orientation="portrait" r:id="rId1"/>
  <headerFooter>
    <oddHeader xml:space="preserve">&amp;C&amp;"-,Bold"&amp;22Appendix B - Rates Workbook&amp;20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N31"/>
  <sheetViews>
    <sheetView zoomScale="80" zoomScaleNormal="80" zoomScaleSheetLayoutView="90" workbookViewId="0">
      <selection activeCell="D11" sqref="D11"/>
    </sheetView>
  </sheetViews>
  <sheetFormatPr defaultColWidth="8.85546875" defaultRowHeight="15" x14ac:dyDescent="0.25"/>
  <cols>
    <col min="1" max="1" width="58.85546875" style="9" customWidth="1"/>
    <col min="2" max="2" width="19.140625" style="9" customWidth="1"/>
    <col min="3" max="3" width="18.42578125" style="9" customWidth="1"/>
    <col min="4" max="4" width="16.85546875" style="9" customWidth="1"/>
    <col min="5" max="5" width="13.5703125" style="9" customWidth="1"/>
    <col min="6" max="6" width="28.140625" style="9" customWidth="1"/>
    <col min="7" max="7" width="6.28515625" style="9" customWidth="1"/>
    <col min="8" max="16384" width="8.85546875" style="9"/>
  </cols>
  <sheetData>
    <row r="1" spans="1:14" ht="45" customHeight="1" x14ac:dyDescent="0.25">
      <c r="A1" s="8" t="s">
        <v>38</v>
      </c>
    </row>
    <row r="2" spans="1:14" ht="30" customHeight="1" x14ac:dyDescent="0.4">
      <c r="A2" s="28" t="s">
        <v>120</v>
      </c>
      <c r="B2" s="29"/>
      <c r="C2" s="154" t="s">
        <v>40</v>
      </c>
      <c r="D2" s="155"/>
      <c r="E2" s="156"/>
      <c r="F2" s="60"/>
    </row>
    <row r="3" spans="1:14" ht="30" customHeight="1" x14ac:dyDescent="0.25">
      <c r="A3" s="77" t="s">
        <v>55</v>
      </c>
      <c r="B3" s="4" t="s">
        <v>41</v>
      </c>
      <c r="C3" s="4" t="s">
        <v>42</v>
      </c>
      <c r="D3" s="4" t="s">
        <v>43</v>
      </c>
      <c r="E3" s="62" t="s">
        <v>113</v>
      </c>
      <c r="F3" s="4" t="s">
        <v>44</v>
      </c>
    </row>
    <row r="4" spans="1:14" ht="20.25" customHeight="1" x14ac:dyDescent="0.25">
      <c r="A4" s="161" t="s">
        <v>46</v>
      </c>
      <c r="B4" s="162"/>
      <c r="C4" s="162"/>
      <c r="D4" s="162"/>
      <c r="E4" s="162"/>
      <c r="F4" s="163"/>
    </row>
    <row r="5" spans="1:14" ht="30" customHeight="1" x14ac:dyDescent="0.25">
      <c r="A5" s="63" t="s">
        <v>116</v>
      </c>
      <c r="B5" s="64">
        <v>200</v>
      </c>
      <c r="C5" s="65" t="s">
        <v>47</v>
      </c>
      <c r="D5" s="26">
        <v>0</v>
      </c>
      <c r="E5" s="59">
        <v>0</v>
      </c>
      <c r="F5" s="66">
        <f t="shared" ref="F5:F12" si="0">B5*D5</f>
        <v>0</v>
      </c>
    </row>
    <row r="6" spans="1:14" ht="30" customHeight="1" x14ac:dyDescent="0.25">
      <c r="A6" s="63" t="s">
        <v>117</v>
      </c>
      <c r="B6" s="64">
        <v>200</v>
      </c>
      <c r="C6" s="65" t="s">
        <v>47</v>
      </c>
      <c r="D6" s="26">
        <v>0</v>
      </c>
      <c r="E6" s="59">
        <v>0</v>
      </c>
      <c r="F6" s="66">
        <f t="shared" si="0"/>
        <v>0</v>
      </c>
    </row>
    <row r="7" spans="1:14" ht="30" customHeight="1" x14ac:dyDescent="0.25">
      <c r="A7" s="63" t="s">
        <v>48</v>
      </c>
      <c r="B7" s="64">
        <v>150</v>
      </c>
      <c r="C7" s="65" t="s">
        <v>47</v>
      </c>
      <c r="D7" s="26">
        <v>0</v>
      </c>
      <c r="E7" s="59">
        <v>0</v>
      </c>
      <c r="F7" s="66">
        <f t="shared" si="0"/>
        <v>0</v>
      </c>
    </row>
    <row r="8" spans="1:14" ht="30" customHeight="1" x14ac:dyDescent="0.25">
      <c r="A8" s="63" t="s">
        <v>49</v>
      </c>
      <c r="B8" s="64">
        <v>150</v>
      </c>
      <c r="C8" s="65" t="s">
        <v>47</v>
      </c>
      <c r="D8" s="26">
        <v>0</v>
      </c>
      <c r="E8" s="59">
        <v>0</v>
      </c>
      <c r="F8" s="66">
        <f t="shared" si="0"/>
        <v>0</v>
      </c>
    </row>
    <row r="9" spans="1:14" ht="30" customHeight="1" x14ac:dyDescent="0.25">
      <c r="A9" s="63" t="s">
        <v>91</v>
      </c>
      <c r="B9" s="64">
        <v>300</v>
      </c>
      <c r="C9" s="65" t="s">
        <v>47</v>
      </c>
      <c r="D9" s="26">
        <v>0</v>
      </c>
      <c r="E9" s="59">
        <v>0</v>
      </c>
      <c r="F9" s="66">
        <f t="shared" si="0"/>
        <v>0</v>
      </c>
    </row>
    <row r="10" spans="1:14" ht="30" customHeight="1" x14ac:dyDescent="0.25">
      <c r="A10" s="63" t="s">
        <v>56</v>
      </c>
      <c r="B10" s="64">
        <v>200</v>
      </c>
      <c r="C10" s="65" t="s">
        <v>47</v>
      </c>
      <c r="D10" s="26">
        <v>0</v>
      </c>
      <c r="E10" s="59">
        <f>60*1.3</f>
        <v>78</v>
      </c>
      <c r="F10" s="66">
        <f t="shared" si="0"/>
        <v>0</v>
      </c>
    </row>
    <row r="11" spans="1:14" ht="30" customHeight="1" x14ac:dyDescent="0.25">
      <c r="A11" s="63" t="s">
        <v>57</v>
      </c>
      <c r="B11" s="64">
        <v>200</v>
      </c>
      <c r="C11" s="65" t="s">
        <v>47</v>
      </c>
      <c r="D11" s="26">
        <v>0</v>
      </c>
      <c r="E11" s="59">
        <v>0</v>
      </c>
      <c r="F11" s="66">
        <f t="shared" si="0"/>
        <v>0</v>
      </c>
    </row>
    <row r="12" spans="1:14" ht="30" customHeight="1" x14ac:dyDescent="0.25">
      <c r="A12" s="63" t="s">
        <v>111</v>
      </c>
      <c r="B12" s="64">
        <v>200</v>
      </c>
      <c r="C12" s="65" t="s">
        <v>47</v>
      </c>
      <c r="D12" s="26">
        <v>0</v>
      </c>
      <c r="E12" s="59">
        <v>0</v>
      </c>
      <c r="F12" s="66">
        <f t="shared" si="0"/>
        <v>0</v>
      </c>
    </row>
    <row r="13" spans="1:14" ht="20.25" customHeight="1" x14ac:dyDescent="0.25">
      <c r="A13" s="164" t="s">
        <v>118</v>
      </c>
      <c r="B13" s="165"/>
      <c r="C13" s="165"/>
      <c r="D13" s="165"/>
      <c r="E13" s="165"/>
      <c r="F13" s="166"/>
    </row>
    <row r="14" spans="1:14" ht="30" customHeight="1" x14ac:dyDescent="0.25">
      <c r="A14" s="63" t="s">
        <v>119</v>
      </c>
      <c r="B14" s="64">
        <v>150</v>
      </c>
      <c r="C14" s="65" t="s">
        <v>112</v>
      </c>
      <c r="D14" s="26">
        <v>0</v>
      </c>
      <c r="E14" s="67"/>
      <c r="F14" s="66">
        <f t="shared" ref="F14:F22" si="1">B14*D14</f>
        <v>0</v>
      </c>
    </row>
    <row r="15" spans="1:14" ht="30" customHeight="1" x14ac:dyDescent="0.25">
      <c r="A15" s="63" t="s">
        <v>115</v>
      </c>
      <c r="B15" s="64">
        <v>75</v>
      </c>
      <c r="C15" s="65" t="s">
        <v>112</v>
      </c>
      <c r="D15" s="26">
        <v>0</v>
      </c>
      <c r="E15" s="67"/>
      <c r="F15" s="66">
        <f t="shared" si="1"/>
        <v>0</v>
      </c>
    </row>
    <row r="16" spans="1:14" ht="30" customHeight="1" x14ac:dyDescent="0.25">
      <c r="A16" s="63" t="s">
        <v>58</v>
      </c>
      <c r="B16" s="64">
        <v>75</v>
      </c>
      <c r="C16" s="65" t="s">
        <v>112</v>
      </c>
      <c r="D16" s="26">
        <v>0</v>
      </c>
      <c r="E16" s="67"/>
      <c r="F16" s="66">
        <f t="shared" si="1"/>
        <v>0</v>
      </c>
      <c r="N16" s="31"/>
    </row>
    <row r="17" spans="1:7" ht="30" customHeight="1" x14ac:dyDescent="0.25">
      <c r="A17" s="63" t="s">
        <v>59</v>
      </c>
      <c r="B17" s="64">
        <v>75</v>
      </c>
      <c r="C17" s="65" t="s">
        <v>112</v>
      </c>
      <c r="D17" s="26">
        <v>0</v>
      </c>
      <c r="E17" s="67"/>
      <c r="F17" s="66">
        <f t="shared" si="1"/>
        <v>0</v>
      </c>
    </row>
    <row r="18" spans="1:7" ht="30" customHeight="1" x14ac:dyDescent="0.25">
      <c r="A18" s="63" t="s">
        <v>60</v>
      </c>
      <c r="B18" s="64">
        <v>75</v>
      </c>
      <c r="C18" s="65" t="s">
        <v>112</v>
      </c>
      <c r="D18" s="26">
        <v>0</v>
      </c>
      <c r="E18" s="67"/>
      <c r="F18" s="66">
        <f t="shared" si="1"/>
        <v>0</v>
      </c>
    </row>
    <row r="19" spans="1:7" ht="30" customHeight="1" x14ac:dyDescent="0.25">
      <c r="A19" s="63" t="s">
        <v>61</v>
      </c>
      <c r="B19" s="64">
        <v>75</v>
      </c>
      <c r="C19" s="65" t="s">
        <v>112</v>
      </c>
      <c r="D19" s="26">
        <v>0</v>
      </c>
      <c r="E19" s="67"/>
      <c r="F19" s="66">
        <f t="shared" si="1"/>
        <v>0</v>
      </c>
    </row>
    <row r="20" spans="1:7" ht="30" customHeight="1" x14ac:dyDescent="0.25">
      <c r="A20" s="63" t="s">
        <v>62</v>
      </c>
      <c r="B20" s="64">
        <v>75</v>
      </c>
      <c r="C20" s="65" t="s">
        <v>112</v>
      </c>
      <c r="D20" s="26">
        <v>0</v>
      </c>
      <c r="E20" s="67"/>
      <c r="F20" s="66">
        <f t="shared" si="1"/>
        <v>0</v>
      </c>
    </row>
    <row r="21" spans="1:7" ht="30" customHeight="1" x14ac:dyDescent="0.25">
      <c r="A21" s="63" t="s">
        <v>63</v>
      </c>
      <c r="B21" s="64">
        <v>75</v>
      </c>
      <c r="C21" s="65" t="s">
        <v>112</v>
      </c>
      <c r="D21" s="26">
        <v>0</v>
      </c>
      <c r="E21" s="67"/>
      <c r="F21" s="66">
        <f t="shared" si="1"/>
        <v>0</v>
      </c>
    </row>
    <row r="22" spans="1:7" ht="30" customHeight="1" thickBot="1" x14ac:dyDescent="0.3">
      <c r="A22" s="78" t="s">
        <v>68</v>
      </c>
      <c r="B22" s="79">
        <v>100</v>
      </c>
      <c r="C22" s="65" t="s">
        <v>112</v>
      </c>
      <c r="D22" s="26">
        <v>0</v>
      </c>
      <c r="E22" s="80"/>
      <c r="F22" s="81">
        <f t="shared" si="1"/>
        <v>0</v>
      </c>
    </row>
    <row r="23" spans="1:7" ht="30" customHeight="1" thickBot="1" x14ac:dyDescent="0.3">
      <c r="A23" s="159" t="s">
        <v>52</v>
      </c>
      <c r="B23" s="160"/>
      <c r="C23" s="160"/>
      <c r="D23" s="32"/>
      <c r="E23" s="32"/>
      <c r="F23" s="37">
        <f>SUM(F5:F22)</f>
        <v>0</v>
      </c>
      <c r="G23" s="14" t="s">
        <v>15</v>
      </c>
    </row>
    <row r="24" spans="1:7" ht="30" customHeight="1" x14ac:dyDescent="0.25">
      <c r="A24" s="14"/>
      <c r="B24" s="14"/>
      <c r="C24" s="14"/>
      <c r="D24" s="14"/>
      <c r="E24" s="14"/>
      <c r="F24" s="30"/>
      <c r="G24" s="14"/>
    </row>
    <row r="25" spans="1:7" ht="30" customHeight="1" x14ac:dyDescent="0.25">
      <c r="A25" s="167" t="s">
        <v>95</v>
      </c>
      <c r="B25" s="168"/>
      <c r="C25" s="168"/>
      <c r="D25" s="168"/>
      <c r="E25" s="72"/>
      <c r="F25" s="82"/>
    </row>
    <row r="26" spans="1:7" ht="30" customHeight="1" x14ac:dyDescent="0.25">
      <c r="A26" s="5" t="s">
        <v>110</v>
      </c>
      <c r="B26" s="64">
        <v>150</v>
      </c>
      <c r="C26" s="65" t="s">
        <v>47</v>
      </c>
      <c r="D26" s="26">
        <v>0</v>
      </c>
      <c r="E26" s="59">
        <v>0</v>
      </c>
      <c r="F26" s="66">
        <f>B26*D26</f>
        <v>0</v>
      </c>
    </row>
    <row r="27" spans="1:7" ht="30" customHeight="1" x14ac:dyDescent="0.25">
      <c r="A27" s="5" t="s">
        <v>97</v>
      </c>
      <c r="B27" s="64">
        <v>50</v>
      </c>
      <c r="C27" s="65" t="s">
        <v>112</v>
      </c>
      <c r="D27" s="26">
        <v>0</v>
      </c>
      <c r="E27" s="67"/>
      <c r="F27" s="66">
        <f>B27*D27</f>
        <v>0</v>
      </c>
    </row>
    <row r="28" spans="1:7" ht="30" customHeight="1" thickBot="1" x14ac:dyDescent="0.3">
      <c r="A28" s="5" t="s">
        <v>98</v>
      </c>
      <c r="B28" s="64">
        <v>200</v>
      </c>
      <c r="C28" s="65" t="s">
        <v>112</v>
      </c>
      <c r="D28" s="26">
        <v>0</v>
      </c>
      <c r="E28" s="67"/>
      <c r="F28" s="66">
        <f>B28*D28</f>
        <v>0</v>
      </c>
    </row>
    <row r="29" spans="1:7" ht="30" customHeight="1" thickBot="1" x14ac:dyDescent="0.3">
      <c r="A29" s="159" t="s">
        <v>96</v>
      </c>
      <c r="B29" s="160"/>
      <c r="C29" s="160"/>
      <c r="D29" s="160"/>
      <c r="E29" s="58"/>
      <c r="F29" s="37">
        <f>SUM(F26:F28)</f>
        <v>0</v>
      </c>
      <c r="G29" s="14" t="s">
        <v>16</v>
      </c>
    </row>
    <row r="30" spans="1:7" s="13" customFormat="1" ht="18" customHeight="1" thickBot="1" x14ac:dyDescent="0.3">
      <c r="A30" s="14"/>
      <c r="B30" s="14"/>
      <c r="C30" s="14"/>
      <c r="D30" s="14"/>
      <c r="E30" s="14"/>
      <c r="F30" s="30"/>
      <c r="G30" s="14"/>
    </row>
    <row r="31" spans="1:7" ht="27" thickBot="1" x14ac:dyDescent="0.3">
      <c r="A31" s="157" t="s">
        <v>88</v>
      </c>
      <c r="B31" s="158"/>
      <c r="C31" s="158"/>
      <c r="D31" s="158"/>
      <c r="E31" s="75"/>
      <c r="F31" s="76">
        <f>F23+F29</f>
        <v>0</v>
      </c>
    </row>
  </sheetData>
  <sheetProtection sheet="1" objects="1" scenarios="1" selectLockedCells="1"/>
  <mergeCells count="7">
    <mergeCell ref="C2:E2"/>
    <mergeCell ref="A31:D31"/>
    <mergeCell ref="A23:C23"/>
    <mergeCell ref="A4:F4"/>
    <mergeCell ref="A13:F13"/>
    <mergeCell ref="A25:D25"/>
    <mergeCell ref="A29:D29"/>
  </mergeCells>
  <pageMargins left="0.7" right="0.7" top="0.75" bottom="0.75" header="0.3" footer="0.3"/>
  <pageSetup scale="56" orientation="portrait" r:id="rId1"/>
  <headerFooter>
    <oddHeader xml:space="preserve">&amp;C&amp;"-,Bold"&amp;22Appendix B - Rates Workbook&amp;20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10" zoomScale="80" zoomScaleNormal="80" zoomScaleSheetLayoutView="90" workbookViewId="0">
      <selection activeCell="D31" sqref="D31"/>
    </sheetView>
  </sheetViews>
  <sheetFormatPr defaultColWidth="8.85546875" defaultRowHeight="15" x14ac:dyDescent="0.25"/>
  <cols>
    <col min="1" max="1" width="58.85546875" style="9" customWidth="1"/>
    <col min="2" max="2" width="19.140625" style="9" customWidth="1"/>
    <col min="3" max="3" width="18.42578125" style="9" customWidth="1"/>
    <col min="4" max="4" width="16.85546875" style="9" customWidth="1"/>
    <col min="5" max="5" width="13.5703125" style="9" customWidth="1"/>
    <col min="6" max="6" width="26" style="9" customWidth="1"/>
    <col min="7" max="7" width="6.140625" style="9" customWidth="1"/>
    <col min="8" max="16384" width="8.85546875" style="9"/>
  </cols>
  <sheetData>
    <row r="1" spans="1:7" ht="45" customHeight="1" x14ac:dyDescent="0.25">
      <c r="A1" s="8" t="s">
        <v>38</v>
      </c>
    </row>
    <row r="2" spans="1:7" ht="30" customHeight="1" x14ac:dyDescent="0.4">
      <c r="A2" s="44" t="s">
        <v>120</v>
      </c>
      <c r="B2" s="29"/>
      <c r="C2" s="154" t="s">
        <v>40</v>
      </c>
      <c r="D2" s="155"/>
      <c r="E2" s="156"/>
      <c r="F2" s="60"/>
    </row>
    <row r="3" spans="1:7" s="13" customFormat="1" ht="30" customHeight="1" x14ac:dyDescent="0.25">
      <c r="A3" s="61" t="s">
        <v>50</v>
      </c>
      <c r="B3" s="4" t="s">
        <v>41</v>
      </c>
      <c r="C3" s="4" t="s">
        <v>42</v>
      </c>
      <c r="D3" s="4" t="s">
        <v>43</v>
      </c>
      <c r="E3" s="62" t="s">
        <v>113</v>
      </c>
      <c r="F3" s="4" t="s">
        <v>44</v>
      </c>
    </row>
    <row r="4" spans="1:7" s="33" customFormat="1" ht="47.25" customHeight="1" x14ac:dyDescent="0.25">
      <c r="A4" s="169" t="s">
        <v>64</v>
      </c>
      <c r="B4" s="162"/>
      <c r="C4" s="162"/>
      <c r="D4" s="162"/>
      <c r="E4" s="162"/>
      <c r="F4" s="163"/>
    </row>
    <row r="5" spans="1:7" s="13" customFormat="1" ht="30" customHeight="1" x14ac:dyDescent="0.25">
      <c r="A5" s="63" t="s">
        <v>163</v>
      </c>
      <c r="B5" s="64">
        <v>1700</v>
      </c>
      <c r="C5" s="65" t="s">
        <v>47</v>
      </c>
      <c r="D5" s="26">
        <v>0</v>
      </c>
      <c r="E5" s="59">
        <v>0</v>
      </c>
      <c r="F5" s="66">
        <f t="shared" ref="F5:F11" si="0">B5*D5</f>
        <v>0</v>
      </c>
    </row>
    <row r="6" spans="1:7" s="13" customFormat="1" ht="30" customHeight="1" x14ac:dyDescent="0.25">
      <c r="A6" s="63" t="s">
        <v>65</v>
      </c>
      <c r="B6" s="64">
        <v>200</v>
      </c>
      <c r="C6" s="65" t="s">
        <v>47</v>
      </c>
      <c r="D6" s="26">
        <v>0</v>
      </c>
      <c r="E6" s="59">
        <v>0</v>
      </c>
      <c r="F6" s="66">
        <f t="shared" si="0"/>
        <v>0</v>
      </c>
    </row>
    <row r="7" spans="1:7" s="13" customFormat="1" ht="30" customHeight="1" x14ac:dyDescent="0.25">
      <c r="A7" s="63" t="s">
        <v>66</v>
      </c>
      <c r="B7" s="64">
        <v>300</v>
      </c>
      <c r="C7" s="65" t="s">
        <v>47</v>
      </c>
      <c r="D7" s="26">
        <v>0</v>
      </c>
      <c r="E7" s="59">
        <v>0</v>
      </c>
      <c r="F7" s="66">
        <f t="shared" si="0"/>
        <v>0</v>
      </c>
    </row>
    <row r="8" spans="1:7" s="13" customFormat="1" ht="20.25" customHeight="1" x14ac:dyDescent="0.25">
      <c r="A8" s="161" t="s">
        <v>67</v>
      </c>
      <c r="B8" s="162"/>
      <c r="C8" s="162"/>
      <c r="D8" s="162"/>
      <c r="E8" s="162"/>
      <c r="F8" s="163"/>
    </row>
    <row r="9" spans="1:7" s="13" customFormat="1" ht="30" customHeight="1" x14ac:dyDescent="0.25">
      <c r="A9" s="63" t="s">
        <v>69</v>
      </c>
      <c r="B9" s="64">
        <v>1000</v>
      </c>
      <c r="C9" s="65" t="s">
        <v>112</v>
      </c>
      <c r="D9" s="26">
        <v>0</v>
      </c>
      <c r="E9" s="67"/>
      <c r="F9" s="66">
        <f t="shared" si="0"/>
        <v>0</v>
      </c>
    </row>
    <row r="10" spans="1:7" s="13" customFormat="1" ht="30" customHeight="1" x14ac:dyDescent="0.25">
      <c r="A10" s="63" t="s">
        <v>70</v>
      </c>
      <c r="B10" s="64">
        <v>1000</v>
      </c>
      <c r="C10" s="65" t="s">
        <v>112</v>
      </c>
      <c r="D10" s="26">
        <v>0</v>
      </c>
      <c r="E10" s="67"/>
      <c r="F10" s="66">
        <f t="shared" si="0"/>
        <v>0</v>
      </c>
    </row>
    <row r="11" spans="1:7" s="13" customFormat="1" ht="30" customHeight="1" thickBot="1" x14ac:dyDescent="0.3">
      <c r="A11" s="63" t="s">
        <v>114</v>
      </c>
      <c r="B11" s="64">
        <v>500</v>
      </c>
      <c r="C11" s="65" t="s">
        <v>112</v>
      </c>
      <c r="D11" s="26">
        <v>0</v>
      </c>
      <c r="E11" s="67"/>
      <c r="F11" s="66">
        <f t="shared" si="0"/>
        <v>0</v>
      </c>
    </row>
    <row r="12" spans="1:7" s="13" customFormat="1" ht="30" customHeight="1" thickBot="1" x14ac:dyDescent="0.3">
      <c r="A12" s="159" t="s">
        <v>54</v>
      </c>
      <c r="B12" s="160"/>
      <c r="C12" s="160"/>
      <c r="D12" s="32"/>
      <c r="E12" s="32"/>
      <c r="F12" s="37">
        <f>SUM(F5:F11)</f>
        <v>0</v>
      </c>
      <c r="G12" s="14" t="s">
        <v>74</v>
      </c>
    </row>
    <row r="13" spans="1:7" ht="30" customHeight="1" x14ac:dyDescent="0.25">
      <c r="A13" s="38"/>
      <c r="B13" s="68"/>
      <c r="C13" s="69"/>
      <c r="D13" s="70"/>
      <c r="E13" s="70"/>
      <c r="F13" s="71"/>
    </row>
    <row r="14" spans="1:7" s="22" customFormat="1" ht="30" customHeight="1" x14ac:dyDescent="0.25">
      <c r="A14" s="167" t="s">
        <v>92</v>
      </c>
      <c r="B14" s="168"/>
      <c r="C14" s="168"/>
      <c r="D14" s="168"/>
      <c r="E14" s="72"/>
      <c r="F14" s="73"/>
    </row>
    <row r="15" spans="1:7" ht="30" customHeight="1" x14ac:dyDescent="0.25">
      <c r="A15" s="63" t="s">
        <v>106</v>
      </c>
      <c r="B15" s="74"/>
      <c r="C15" s="65" t="s">
        <v>87</v>
      </c>
      <c r="D15" s="26">
        <v>0</v>
      </c>
      <c r="E15" s="67"/>
      <c r="F15" s="74"/>
    </row>
    <row r="16" spans="1:7" ht="30" customHeight="1" x14ac:dyDescent="0.25">
      <c r="A16" s="63" t="s">
        <v>107</v>
      </c>
      <c r="B16" s="74"/>
      <c r="C16" s="65" t="s">
        <v>112</v>
      </c>
      <c r="D16" s="26">
        <v>0</v>
      </c>
      <c r="E16" s="67"/>
      <c r="F16" s="74"/>
    </row>
    <row r="17" spans="1:6" ht="30" customHeight="1" x14ac:dyDescent="0.25">
      <c r="A17" s="63" t="s">
        <v>108</v>
      </c>
      <c r="B17" s="74"/>
      <c r="C17" s="65" t="s">
        <v>112</v>
      </c>
      <c r="D17" s="26">
        <v>0</v>
      </c>
      <c r="E17" s="67"/>
      <c r="F17" s="74"/>
    </row>
    <row r="18" spans="1:6" ht="30" customHeight="1" x14ac:dyDescent="0.25">
      <c r="A18" s="63" t="s">
        <v>109</v>
      </c>
      <c r="B18" s="74"/>
      <c r="C18" s="65" t="s">
        <v>112</v>
      </c>
      <c r="D18" s="26">
        <v>0</v>
      </c>
      <c r="E18" s="67"/>
      <c r="F18" s="74"/>
    </row>
    <row r="19" spans="1:6" ht="30" customHeight="1" x14ac:dyDescent="0.25">
      <c r="A19" s="63" t="s">
        <v>83</v>
      </c>
      <c r="B19" s="74"/>
      <c r="C19" s="65" t="s">
        <v>112</v>
      </c>
      <c r="D19" s="26">
        <v>0</v>
      </c>
      <c r="E19" s="67"/>
      <c r="F19" s="74"/>
    </row>
    <row r="20" spans="1:6" ht="30" customHeight="1" x14ac:dyDescent="0.25">
      <c r="A20" s="63" t="s">
        <v>86</v>
      </c>
      <c r="B20" s="74"/>
      <c r="C20" s="65" t="s">
        <v>87</v>
      </c>
      <c r="D20" s="26">
        <v>0</v>
      </c>
      <c r="E20" s="67"/>
      <c r="F20" s="74"/>
    </row>
    <row r="21" spans="1:6" ht="30" customHeight="1" x14ac:dyDescent="0.25">
      <c r="A21" s="63" t="s">
        <v>85</v>
      </c>
      <c r="B21" s="74"/>
      <c r="C21" s="65" t="s">
        <v>87</v>
      </c>
      <c r="D21" s="26">
        <v>0</v>
      </c>
      <c r="E21" s="67"/>
      <c r="F21" s="74"/>
    </row>
    <row r="22" spans="1:6" ht="30" customHeight="1" x14ac:dyDescent="0.25">
      <c r="A22" s="63" t="s">
        <v>81</v>
      </c>
      <c r="B22" s="74"/>
      <c r="C22" s="65" t="s">
        <v>112</v>
      </c>
      <c r="D22" s="26">
        <v>0</v>
      </c>
      <c r="E22" s="67"/>
      <c r="F22" s="74"/>
    </row>
    <row r="23" spans="1:6" s="13" customFormat="1" ht="30" customHeight="1" x14ac:dyDescent="0.25">
      <c r="A23" s="63" t="s">
        <v>99</v>
      </c>
      <c r="B23" s="74"/>
      <c r="C23" s="65" t="s">
        <v>87</v>
      </c>
      <c r="D23" s="26">
        <v>0</v>
      </c>
      <c r="E23" s="67"/>
      <c r="F23" s="74"/>
    </row>
    <row r="24" spans="1:6" s="13" customFormat="1" ht="30" customHeight="1" x14ac:dyDescent="0.25">
      <c r="A24" s="63" t="s">
        <v>100</v>
      </c>
      <c r="B24" s="74"/>
      <c r="C24" s="65" t="s">
        <v>87</v>
      </c>
      <c r="D24" s="26">
        <v>0</v>
      </c>
      <c r="E24" s="67"/>
      <c r="F24" s="74"/>
    </row>
    <row r="25" spans="1:6" s="13" customFormat="1" ht="30" customHeight="1" x14ac:dyDescent="0.25">
      <c r="A25" s="63" t="s">
        <v>101</v>
      </c>
      <c r="B25" s="74"/>
      <c r="C25" s="65" t="s">
        <v>87</v>
      </c>
      <c r="D25" s="26">
        <v>0</v>
      </c>
      <c r="E25" s="67"/>
      <c r="F25" s="74"/>
    </row>
    <row r="26" spans="1:6" s="13" customFormat="1" ht="30" customHeight="1" x14ac:dyDescent="0.25">
      <c r="A26" s="63" t="s">
        <v>103</v>
      </c>
      <c r="B26" s="74"/>
      <c r="C26" s="65" t="s">
        <v>87</v>
      </c>
      <c r="D26" s="26">
        <v>0</v>
      </c>
      <c r="E26" s="67"/>
      <c r="F26" s="74"/>
    </row>
    <row r="27" spans="1:6" s="13" customFormat="1" ht="30" customHeight="1" x14ac:dyDescent="0.25">
      <c r="A27" s="63" t="s">
        <v>79</v>
      </c>
      <c r="B27" s="74"/>
      <c r="C27" s="65" t="s">
        <v>112</v>
      </c>
      <c r="D27" s="26">
        <v>0</v>
      </c>
      <c r="E27" s="67"/>
      <c r="F27" s="74"/>
    </row>
    <row r="28" spans="1:6" s="13" customFormat="1" ht="30" customHeight="1" x14ac:dyDescent="0.25">
      <c r="A28" s="63" t="s">
        <v>82</v>
      </c>
      <c r="B28" s="74"/>
      <c r="C28" s="65" t="s">
        <v>112</v>
      </c>
      <c r="D28" s="26">
        <v>0</v>
      </c>
      <c r="E28" s="67"/>
      <c r="F28" s="74"/>
    </row>
    <row r="29" spans="1:6" s="13" customFormat="1" ht="30" customHeight="1" x14ac:dyDescent="0.25">
      <c r="A29" s="63" t="s">
        <v>80</v>
      </c>
      <c r="B29" s="74"/>
      <c r="C29" s="65" t="s">
        <v>112</v>
      </c>
      <c r="D29" s="26">
        <v>0</v>
      </c>
      <c r="E29" s="67"/>
      <c r="F29" s="74"/>
    </row>
    <row r="30" spans="1:6" s="13" customFormat="1" ht="30" customHeight="1" x14ac:dyDescent="0.25">
      <c r="A30" s="63" t="s">
        <v>84</v>
      </c>
      <c r="B30" s="74"/>
      <c r="C30" s="65" t="s">
        <v>87</v>
      </c>
      <c r="D30" s="26">
        <v>0</v>
      </c>
      <c r="E30" s="67"/>
      <c r="F30" s="74"/>
    </row>
    <row r="31" spans="1:6" s="13" customFormat="1" ht="30" customHeight="1" x14ac:dyDescent="0.25">
      <c r="A31" s="63" t="s">
        <v>102</v>
      </c>
      <c r="B31" s="74"/>
      <c r="C31" s="65" t="s">
        <v>87</v>
      </c>
      <c r="D31" s="26">
        <v>0</v>
      </c>
      <c r="E31" s="67"/>
      <c r="F31" s="74"/>
    </row>
    <row r="32" spans="1:6" s="13" customFormat="1" ht="30" customHeight="1" x14ac:dyDescent="0.25">
      <c r="A32" s="63" t="s">
        <v>164</v>
      </c>
      <c r="B32" s="74"/>
      <c r="C32" s="65" t="s">
        <v>121</v>
      </c>
      <c r="D32" s="26">
        <v>0</v>
      </c>
      <c r="E32" s="67"/>
      <c r="F32" s="74"/>
    </row>
    <row r="33" spans="1:7" s="13" customFormat="1" ht="30" customHeight="1" x14ac:dyDescent="0.25">
      <c r="A33" s="63" t="s">
        <v>172</v>
      </c>
      <c r="B33" s="74"/>
      <c r="C33" s="65" t="s">
        <v>47</v>
      </c>
      <c r="D33" s="26">
        <v>0</v>
      </c>
      <c r="E33" s="67"/>
      <c r="F33" s="74"/>
    </row>
    <row r="34" spans="1:7" s="13" customFormat="1" ht="17.25" customHeight="1" x14ac:dyDescent="0.25">
      <c r="A34" s="14"/>
      <c r="B34" s="14"/>
      <c r="C34" s="14"/>
      <c r="D34" s="14"/>
      <c r="E34" s="14"/>
      <c r="F34" s="30"/>
      <c r="G34" s="14"/>
    </row>
    <row r="35" spans="1:7" s="13" customFormat="1" ht="17.25" customHeight="1" thickBot="1" x14ac:dyDescent="0.3">
      <c r="A35" s="14"/>
      <c r="B35" s="14"/>
      <c r="C35" s="14"/>
      <c r="D35" s="14"/>
      <c r="E35" s="14"/>
      <c r="F35" s="30"/>
      <c r="G35" s="14"/>
    </row>
    <row r="36" spans="1:7" ht="27" thickBot="1" x14ac:dyDescent="0.3">
      <c r="A36" s="157" t="s">
        <v>89</v>
      </c>
      <c r="B36" s="158"/>
      <c r="C36" s="158"/>
      <c r="D36" s="158"/>
      <c r="E36" s="75"/>
      <c r="F36" s="76">
        <f>F12</f>
        <v>0</v>
      </c>
    </row>
  </sheetData>
  <sheetProtection password="EA53" sheet="1" objects="1" scenarios="1" selectLockedCells="1"/>
  <sortState ref="A11:E27">
    <sortCondition ref="A11:A27"/>
  </sortState>
  <mergeCells count="6">
    <mergeCell ref="C2:E2"/>
    <mergeCell ref="A36:D36"/>
    <mergeCell ref="A14:D14"/>
    <mergeCell ref="A4:F4"/>
    <mergeCell ref="A8:F8"/>
    <mergeCell ref="A12:C12"/>
  </mergeCells>
  <pageMargins left="0.7" right="0.7" top="0.75" bottom="0.75" header="0.3" footer="0.3"/>
  <pageSetup scale="56" orientation="portrait" r:id="rId1"/>
  <headerFooter>
    <oddHeader xml:space="preserve">&amp;C&amp;"-,Bold"&amp;22Appendix B - Rates Workbook&amp;20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="80" zoomScaleNormal="80" zoomScaleSheetLayoutView="90" workbookViewId="0">
      <selection activeCell="D23" sqref="D23"/>
    </sheetView>
  </sheetViews>
  <sheetFormatPr defaultColWidth="8.85546875" defaultRowHeight="15" x14ac:dyDescent="0.25"/>
  <cols>
    <col min="1" max="1" width="65.42578125" style="9" customWidth="1"/>
    <col min="2" max="4" width="19.140625" style="9" customWidth="1"/>
    <col min="5" max="5" width="26" style="9" customWidth="1"/>
    <col min="6" max="6" width="6.140625" style="9" customWidth="1"/>
    <col min="7" max="16384" width="8.85546875" style="9"/>
  </cols>
  <sheetData>
    <row r="1" spans="1:5" ht="45" customHeight="1" x14ac:dyDescent="0.25">
      <c r="A1" s="8" t="s">
        <v>38</v>
      </c>
    </row>
    <row r="2" spans="1:5" ht="59.25" customHeight="1" x14ac:dyDescent="0.25">
      <c r="A2" s="170" t="s">
        <v>167</v>
      </c>
      <c r="B2" s="171"/>
      <c r="C2" s="171"/>
      <c r="D2" s="171"/>
      <c r="E2" s="172"/>
    </row>
    <row r="3" spans="1:5" s="13" customFormat="1" ht="30" customHeight="1" x14ac:dyDescent="0.25">
      <c r="A3" s="53" t="s">
        <v>124</v>
      </c>
      <c r="B3" s="51" t="s">
        <v>122</v>
      </c>
      <c r="C3" s="51" t="s">
        <v>123</v>
      </c>
      <c r="D3" s="51" t="s">
        <v>161</v>
      </c>
      <c r="E3" s="51" t="s">
        <v>162</v>
      </c>
    </row>
    <row r="4" spans="1:5" s="33" customFormat="1" ht="6.75" customHeight="1" x14ac:dyDescent="0.25">
      <c r="A4" s="182"/>
      <c r="B4" s="176"/>
      <c r="C4" s="176"/>
      <c r="D4" s="176"/>
      <c r="E4" s="177"/>
    </row>
    <row r="5" spans="1:5" s="13" customFormat="1" ht="30" customHeight="1" x14ac:dyDescent="0.25">
      <c r="A5" s="2" t="s">
        <v>36</v>
      </c>
      <c r="B5" s="25">
        <v>1</v>
      </c>
      <c r="C5" s="25" t="s">
        <v>125</v>
      </c>
      <c r="D5" s="26">
        <v>0</v>
      </c>
      <c r="E5" s="27">
        <f>D5*60</f>
        <v>0</v>
      </c>
    </row>
    <row r="6" spans="1:5" s="13" customFormat="1" ht="30" customHeight="1" x14ac:dyDescent="0.25">
      <c r="A6" s="2" t="s">
        <v>35</v>
      </c>
      <c r="B6" s="25">
        <v>1</v>
      </c>
      <c r="C6" s="25" t="s">
        <v>125</v>
      </c>
      <c r="D6" s="26">
        <v>0</v>
      </c>
      <c r="E6" s="27">
        <f t="shared" ref="E6:E7" si="0">D6*60</f>
        <v>0</v>
      </c>
    </row>
    <row r="7" spans="1:5" s="13" customFormat="1" ht="30" customHeight="1" x14ac:dyDescent="0.25">
      <c r="A7" s="2" t="s">
        <v>32</v>
      </c>
      <c r="B7" s="25">
        <v>1</v>
      </c>
      <c r="C7" s="25" t="s">
        <v>125</v>
      </c>
      <c r="D7" s="26">
        <v>0</v>
      </c>
      <c r="E7" s="27">
        <f t="shared" si="0"/>
        <v>0</v>
      </c>
    </row>
    <row r="8" spans="1:5" s="13" customFormat="1" ht="6.75" customHeight="1" x14ac:dyDescent="0.25">
      <c r="A8" s="175"/>
      <c r="B8" s="176"/>
      <c r="C8" s="176"/>
      <c r="D8" s="176"/>
      <c r="E8" s="177"/>
    </row>
    <row r="9" spans="1:5" s="13" customFormat="1" ht="30" customHeight="1" x14ac:dyDescent="0.25">
      <c r="A9" s="53" t="s">
        <v>126</v>
      </c>
      <c r="B9" s="48"/>
      <c r="C9" s="48"/>
      <c r="D9" s="49"/>
      <c r="E9" s="50"/>
    </row>
    <row r="10" spans="1:5" s="13" customFormat="1" ht="6.75" customHeight="1" x14ac:dyDescent="0.25">
      <c r="A10" s="175"/>
      <c r="B10" s="176"/>
      <c r="C10" s="176"/>
      <c r="D10" s="176"/>
      <c r="E10" s="177"/>
    </row>
    <row r="11" spans="1:5" s="13" customFormat="1" ht="30" customHeight="1" x14ac:dyDescent="0.25">
      <c r="A11" s="2" t="s">
        <v>129</v>
      </c>
      <c r="B11" s="25">
        <v>3</v>
      </c>
      <c r="C11" s="25" t="s">
        <v>125</v>
      </c>
      <c r="D11" s="26">
        <v>0</v>
      </c>
      <c r="E11" s="27">
        <f t="shared" ref="E11:E16" si="1">D11*60</f>
        <v>0</v>
      </c>
    </row>
    <row r="12" spans="1:5" s="13" customFormat="1" ht="30" customHeight="1" x14ac:dyDescent="0.25">
      <c r="A12" s="2" t="s">
        <v>130</v>
      </c>
      <c r="B12" s="25">
        <v>10</v>
      </c>
      <c r="C12" s="25" t="s">
        <v>125</v>
      </c>
      <c r="D12" s="26">
        <v>0</v>
      </c>
      <c r="E12" s="27">
        <f t="shared" si="1"/>
        <v>0</v>
      </c>
    </row>
    <row r="13" spans="1:5" s="13" customFormat="1" ht="30" customHeight="1" x14ac:dyDescent="0.25">
      <c r="A13" s="2" t="s">
        <v>131</v>
      </c>
      <c r="B13" s="25">
        <v>6</v>
      </c>
      <c r="C13" s="25" t="s">
        <v>125</v>
      </c>
      <c r="D13" s="26">
        <v>0</v>
      </c>
      <c r="E13" s="27">
        <f t="shared" si="1"/>
        <v>0</v>
      </c>
    </row>
    <row r="14" spans="1:5" s="13" customFormat="1" ht="30" customHeight="1" x14ac:dyDescent="0.25">
      <c r="A14" s="2" t="s">
        <v>132</v>
      </c>
      <c r="B14" s="25">
        <v>6</v>
      </c>
      <c r="C14" s="25" t="s">
        <v>125</v>
      </c>
      <c r="D14" s="26">
        <v>0</v>
      </c>
      <c r="E14" s="27">
        <f t="shared" si="1"/>
        <v>0</v>
      </c>
    </row>
    <row r="15" spans="1:5" s="13" customFormat="1" ht="30" customHeight="1" x14ac:dyDescent="0.25">
      <c r="A15" s="2" t="s">
        <v>133</v>
      </c>
      <c r="B15" s="25">
        <v>3</v>
      </c>
      <c r="C15" s="25" t="s">
        <v>125</v>
      </c>
      <c r="D15" s="26">
        <v>0</v>
      </c>
      <c r="E15" s="27">
        <f t="shared" si="1"/>
        <v>0</v>
      </c>
    </row>
    <row r="16" spans="1:5" s="13" customFormat="1" ht="30" customHeight="1" x14ac:dyDescent="0.25">
      <c r="A16" s="2" t="s">
        <v>134</v>
      </c>
      <c r="B16" s="25">
        <v>3</v>
      </c>
      <c r="C16" s="25" t="s">
        <v>125</v>
      </c>
      <c r="D16" s="26">
        <v>0</v>
      </c>
      <c r="E16" s="27">
        <f t="shared" si="1"/>
        <v>0</v>
      </c>
    </row>
    <row r="17" spans="1:6" s="13" customFormat="1" ht="6.75" customHeight="1" x14ac:dyDescent="0.25">
      <c r="A17" s="181"/>
      <c r="B17" s="179"/>
      <c r="C17" s="179"/>
      <c r="D17" s="179"/>
      <c r="E17" s="180"/>
      <c r="F17" s="14"/>
    </row>
    <row r="18" spans="1:6" ht="30" customHeight="1" x14ac:dyDescent="0.25">
      <c r="A18" s="54" t="s">
        <v>127</v>
      </c>
      <c r="B18" s="48"/>
      <c r="C18" s="48"/>
      <c r="D18" s="49"/>
      <c r="E18" s="50"/>
    </row>
    <row r="19" spans="1:6" s="22" customFormat="1" ht="6.75" customHeight="1" x14ac:dyDescent="0.25">
      <c r="A19" s="178"/>
      <c r="B19" s="179"/>
      <c r="C19" s="179"/>
      <c r="D19" s="179"/>
      <c r="E19" s="180"/>
    </row>
    <row r="20" spans="1:6" ht="30" customHeight="1" x14ac:dyDescent="0.25">
      <c r="A20" s="2" t="s">
        <v>135</v>
      </c>
      <c r="B20" s="25">
        <v>1</v>
      </c>
      <c r="C20" s="25" t="s">
        <v>125</v>
      </c>
      <c r="D20" s="26">
        <v>0</v>
      </c>
      <c r="E20" s="27">
        <f t="shared" ref="E20:E28" si="2">D20*60</f>
        <v>0</v>
      </c>
    </row>
    <row r="21" spans="1:6" ht="30" customHeight="1" x14ac:dyDescent="0.25">
      <c r="A21" s="2" t="s">
        <v>136</v>
      </c>
      <c r="B21" s="25">
        <v>1</v>
      </c>
      <c r="C21" s="25" t="s">
        <v>125</v>
      </c>
      <c r="D21" s="26">
        <v>0</v>
      </c>
      <c r="E21" s="27">
        <f t="shared" si="2"/>
        <v>0</v>
      </c>
    </row>
    <row r="22" spans="1:6" ht="30" customHeight="1" x14ac:dyDescent="0.25">
      <c r="A22" s="2" t="s">
        <v>137</v>
      </c>
      <c r="B22" s="25">
        <v>1</v>
      </c>
      <c r="C22" s="25" t="s">
        <v>125</v>
      </c>
      <c r="D22" s="26">
        <v>0</v>
      </c>
      <c r="E22" s="27">
        <f t="shared" si="2"/>
        <v>0</v>
      </c>
    </row>
    <row r="23" spans="1:6" ht="30" customHeight="1" x14ac:dyDescent="0.25">
      <c r="A23" s="2" t="s">
        <v>138</v>
      </c>
      <c r="B23" s="25">
        <v>1</v>
      </c>
      <c r="C23" s="25" t="s">
        <v>125</v>
      </c>
      <c r="D23" s="26">
        <v>0</v>
      </c>
      <c r="E23" s="27">
        <f t="shared" si="2"/>
        <v>0</v>
      </c>
    </row>
    <row r="24" spans="1:6" ht="30" customHeight="1" x14ac:dyDescent="0.25">
      <c r="A24" s="2" t="s">
        <v>139</v>
      </c>
      <c r="B24" s="25">
        <v>4</v>
      </c>
      <c r="C24" s="25" t="s">
        <v>125</v>
      </c>
      <c r="D24" s="26">
        <v>0</v>
      </c>
      <c r="E24" s="27">
        <f t="shared" si="2"/>
        <v>0</v>
      </c>
    </row>
    <row r="25" spans="1:6" ht="30" customHeight="1" x14ac:dyDescent="0.25">
      <c r="A25" s="2" t="s">
        <v>140</v>
      </c>
      <c r="B25" s="25">
        <v>4</v>
      </c>
      <c r="C25" s="25" t="s">
        <v>125</v>
      </c>
      <c r="D25" s="26">
        <v>0</v>
      </c>
      <c r="E25" s="27">
        <f t="shared" si="2"/>
        <v>0</v>
      </c>
    </row>
    <row r="26" spans="1:6" ht="30" customHeight="1" x14ac:dyDescent="0.25">
      <c r="A26" s="2" t="s">
        <v>141</v>
      </c>
      <c r="B26" s="25">
        <v>2</v>
      </c>
      <c r="C26" s="25" t="s">
        <v>125</v>
      </c>
      <c r="D26" s="26">
        <v>0</v>
      </c>
      <c r="E26" s="27">
        <f t="shared" si="2"/>
        <v>0</v>
      </c>
    </row>
    <row r="27" spans="1:6" ht="30" customHeight="1" x14ac:dyDescent="0.25">
      <c r="A27" s="2" t="s">
        <v>142</v>
      </c>
      <c r="B27" s="25">
        <v>1</v>
      </c>
      <c r="C27" s="25" t="s">
        <v>125</v>
      </c>
      <c r="D27" s="26">
        <v>0</v>
      </c>
      <c r="E27" s="27">
        <f t="shared" si="2"/>
        <v>0</v>
      </c>
    </row>
    <row r="28" spans="1:6" s="13" customFormat="1" ht="30" customHeight="1" x14ac:dyDescent="0.25">
      <c r="A28" s="2" t="s">
        <v>143</v>
      </c>
      <c r="B28" s="25">
        <v>1</v>
      </c>
      <c r="C28" s="25" t="s">
        <v>125</v>
      </c>
      <c r="D28" s="26">
        <v>0</v>
      </c>
      <c r="E28" s="27">
        <f t="shared" si="2"/>
        <v>0</v>
      </c>
    </row>
    <row r="29" spans="1:6" s="13" customFormat="1" ht="6.75" customHeight="1" x14ac:dyDescent="0.25">
      <c r="A29" s="178"/>
      <c r="B29" s="179"/>
      <c r="C29" s="179"/>
      <c r="D29" s="179"/>
      <c r="E29" s="180"/>
      <c r="F29" s="14"/>
    </row>
    <row r="30" spans="1:6" s="13" customFormat="1" ht="30" customHeight="1" x14ac:dyDescent="0.25">
      <c r="A30" s="53" t="s">
        <v>45</v>
      </c>
      <c r="B30" s="48"/>
      <c r="C30" s="48"/>
      <c r="D30" s="49"/>
      <c r="E30" s="50"/>
    </row>
    <row r="31" spans="1:6" s="13" customFormat="1" ht="6.75" customHeight="1" x14ac:dyDescent="0.25">
      <c r="A31" s="178"/>
      <c r="B31" s="179"/>
      <c r="C31" s="179"/>
      <c r="D31" s="179"/>
      <c r="E31" s="180"/>
    </row>
    <row r="32" spans="1:6" s="13" customFormat="1" ht="30" customHeight="1" x14ac:dyDescent="0.25">
      <c r="A32" s="2" t="s">
        <v>144</v>
      </c>
      <c r="B32" s="25">
        <v>1</v>
      </c>
      <c r="C32" s="25" t="s">
        <v>125</v>
      </c>
      <c r="D32" s="26">
        <v>0</v>
      </c>
      <c r="E32" s="27">
        <f t="shared" ref="E32:E34" si="3">D32*60</f>
        <v>0</v>
      </c>
    </row>
    <row r="33" spans="1:6" s="13" customFormat="1" ht="30" customHeight="1" x14ac:dyDescent="0.25">
      <c r="A33" s="2" t="s">
        <v>145</v>
      </c>
      <c r="B33" s="25">
        <v>1</v>
      </c>
      <c r="C33" s="25" t="s">
        <v>125</v>
      </c>
      <c r="D33" s="26">
        <v>0</v>
      </c>
      <c r="E33" s="27">
        <f t="shared" si="3"/>
        <v>0</v>
      </c>
    </row>
    <row r="34" spans="1:6" s="13" customFormat="1" ht="30" customHeight="1" x14ac:dyDescent="0.25">
      <c r="A34" s="2" t="s">
        <v>166</v>
      </c>
      <c r="B34" s="25">
        <v>3</v>
      </c>
      <c r="C34" s="25" t="s">
        <v>125</v>
      </c>
      <c r="D34" s="26">
        <v>0</v>
      </c>
      <c r="E34" s="27">
        <f t="shared" si="3"/>
        <v>0</v>
      </c>
    </row>
    <row r="35" spans="1:6" s="13" customFormat="1" ht="6.75" customHeight="1" x14ac:dyDescent="0.25">
      <c r="A35" s="178"/>
      <c r="B35" s="179"/>
      <c r="C35" s="179"/>
      <c r="D35" s="179"/>
      <c r="E35" s="180"/>
    </row>
    <row r="36" spans="1:6" s="13" customFormat="1" ht="30" customHeight="1" x14ac:dyDescent="0.25">
      <c r="A36" s="53" t="s">
        <v>128</v>
      </c>
      <c r="B36" s="48"/>
      <c r="C36" s="48"/>
      <c r="D36" s="49"/>
      <c r="E36" s="50"/>
    </row>
    <row r="37" spans="1:6" s="13" customFormat="1" ht="6.75" customHeight="1" x14ac:dyDescent="0.25">
      <c r="A37" s="178"/>
      <c r="B37" s="179"/>
      <c r="C37" s="179"/>
      <c r="D37" s="179"/>
      <c r="E37" s="180"/>
    </row>
    <row r="38" spans="1:6" s="13" customFormat="1" ht="30" customHeight="1" x14ac:dyDescent="0.25">
      <c r="A38" s="2" t="s">
        <v>146</v>
      </c>
      <c r="B38" s="25">
        <v>96</v>
      </c>
      <c r="C38" s="25" t="s">
        <v>125</v>
      </c>
      <c r="D38" s="26">
        <v>0</v>
      </c>
      <c r="E38" s="27">
        <f t="shared" ref="E38:E42" si="4">D38*60</f>
        <v>0</v>
      </c>
    </row>
    <row r="39" spans="1:6" s="13" customFormat="1" ht="30" customHeight="1" x14ac:dyDescent="0.25">
      <c r="A39" s="2" t="s">
        <v>147</v>
      </c>
      <c r="B39" s="25">
        <v>194</v>
      </c>
      <c r="C39" s="25" t="s">
        <v>125</v>
      </c>
      <c r="D39" s="26">
        <v>0</v>
      </c>
      <c r="E39" s="27">
        <f t="shared" si="4"/>
        <v>0</v>
      </c>
    </row>
    <row r="40" spans="1:6" s="13" customFormat="1" ht="30" customHeight="1" x14ac:dyDescent="0.25">
      <c r="A40" s="2" t="s">
        <v>148</v>
      </c>
      <c r="B40" s="25">
        <v>194</v>
      </c>
      <c r="C40" s="25" t="s">
        <v>125</v>
      </c>
      <c r="D40" s="26">
        <v>0</v>
      </c>
      <c r="E40" s="27">
        <f t="shared" si="4"/>
        <v>0</v>
      </c>
    </row>
    <row r="41" spans="1:6" s="13" customFormat="1" ht="30" customHeight="1" x14ac:dyDescent="0.25">
      <c r="A41" s="2" t="s">
        <v>149</v>
      </c>
      <c r="B41" s="25">
        <v>10</v>
      </c>
      <c r="C41" s="25" t="s">
        <v>125</v>
      </c>
      <c r="D41" s="26">
        <v>0</v>
      </c>
      <c r="E41" s="27">
        <f t="shared" si="4"/>
        <v>0</v>
      </c>
    </row>
    <row r="42" spans="1:6" s="13" customFormat="1" ht="30" customHeight="1" x14ac:dyDescent="0.25">
      <c r="A42" s="2" t="s">
        <v>168</v>
      </c>
      <c r="B42" s="25">
        <v>40</v>
      </c>
      <c r="C42" s="25" t="s">
        <v>125</v>
      </c>
      <c r="D42" s="26">
        <v>0</v>
      </c>
      <c r="E42" s="27">
        <f t="shared" si="4"/>
        <v>0</v>
      </c>
    </row>
    <row r="43" spans="1:6" s="13" customFormat="1" ht="30" customHeight="1" x14ac:dyDescent="0.35">
      <c r="A43" s="1"/>
      <c r="B43" s="56" t="s">
        <v>150</v>
      </c>
      <c r="C43" s="46"/>
      <c r="D43" s="55">
        <f>SUM(D5:D42)</f>
        <v>0</v>
      </c>
      <c r="E43" s="47"/>
    </row>
    <row r="44" spans="1:6" s="13" customFormat="1" ht="17.25" customHeight="1" thickBot="1" x14ac:dyDescent="0.3">
      <c r="A44" s="14"/>
      <c r="B44" s="14"/>
      <c r="C44" s="14"/>
      <c r="D44" s="14"/>
      <c r="E44" s="30"/>
      <c r="F44" s="14"/>
    </row>
    <row r="45" spans="1:6" ht="30" customHeight="1" thickBot="1" x14ac:dyDescent="0.3">
      <c r="A45" s="173" t="s">
        <v>151</v>
      </c>
      <c r="B45" s="174"/>
      <c r="C45" s="174"/>
      <c r="D45" s="174"/>
      <c r="E45" s="52">
        <f>SUM(E5:E42)</f>
        <v>0</v>
      </c>
    </row>
    <row r="47" spans="1:6" ht="15.75" x14ac:dyDescent="0.25">
      <c r="A47" s="57" t="s">
        <v>153</v>
      </c>
    </row>
    <row r="48" spans="1:6" x14ac:dyDescent="0.25">
      <c r="A48" s="9" t="s">
        <v>154</v>
      </c>
    </row>
    <row r="49" spans="1:1" x14ac:dyDescent="0.25">
      <c r="A49" s="9" t="s">
        <v>155</v>
      </c>
    </row>
    <row r="50" spans="1:1" x14ac:dyDescent="0.25">
      <c r="A50" s="9" t="s">
        <v>156</v>
      </c>
    </row>
    <row r="51" spans="1:1" x14ac:dyDescent="0.25">
      <c r="A51" s="13" t="s">
        <v>157</v>
      </c>
    </row>
  </sheetData>
  <sheetProtection password="EA53" sheet="1" objects="1" scenarios="1" selectLockedCells="1"/>
  <mergeCells count="11">
    <mergeCell ref="A2:E2"/>
    <mergeCell ref="A45:D45"/>
    <mergeCell ref="A10:E10"/>
    <mergeCell ref="A31:E31"/>
    <mergeCell ref="A37:E37"/>
    <mergeCell ref="A35:E35"/>
    <mergeCell ref="A29:E29"/>
    <mergeCell ref="A17:E17"/>
    <mergeCell ref="A19:E19"/>
    <mergeCell ref="A4:E4"/>
    <mergeCell ref="A8:E8"/>
  </mergeCells>
  <pageMargins left="0.7" right="0.7" top="0.75" bottom="0.75" header="0.3" footer="0.3"/>
  <pageSetup scale="53" orientation="portrait" r:id="rId1"/>
  <headerFooter>
    <oddHeader xml:space="preserve">&amp;C&amp;"-,Bold"&amp;22Appendix B - Rates Workbook&amp;20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pec_x0020__x0023_ xmlns="c0086056-5044-4a33-b29f-c75672ab2bba">541</Spec_x0020__x0023_>
    <Doc_x0020_Type xmlns="c0086056-5044-4a33-b29f-c75672ab2bba">Appendix B Bid Workbook</Doc_x0020_Type>
    <SRC xmlns="c0086056-5044-4a33-b29f-c75672ab2bba" xsi:nil="true"/>
    <_dlc_DocId xmlns="53dbc0f4-2d3d-44b3-9905-25b4807b1361">EV5DVUR6RRZR-52-7354</_dlc_DocId>
    <_dlc_DocIdUrl xmlns="53dbc0f4-2d3d-44b3-9905-25b4807b1361">
      <Url>http://sharepoint/finance/supply/pba/_layouts/DocIdRedir.aspx?ID=EV5DVUR6RRZR-52-7354</Url>
      <Description>EV5DVUR6RRZR-52-7354</Description>
    </_dlc_DocIdUrl>
    <contract_x0020_document xmlns="c0086056-5044-4a33-b29f-c75672ab2bba">false</contract_x0020_document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772EEED56B64DB33CE9A12DD24AAF" ma:contentTypeVersion="20" ma:contentTypeDescription="Create a new document." ma:contentTypeScope="" ma:versionID="9544f6a3cb817b234824223923ebc81c">
  <xsd:schema xmlns:xsd="http://www.w3.org/2001/XMLSchema" xmlns:xs="http://www.w3.org/2001/XMLSchema" xmlns:p="http://schemas.microsoft.com/office/2006/metadata/properties" xmlns:ns2="c0086056-5044-4a33-b29f-c75672ab2bba" xmlns:ns3="53dbc0f4-2d3d-44b3-9905-25b4807b1361" targetNamespace="http://schemas.microsoft.com/office/2006/metadata/properties" ma:root="true" ma:fieldsID="4f86811d7396120c320afdc26ece40c4" ns2:_="" ns3:_="">
    <xsd:import namespace="c0086056-5044-4a33-b29f-c75672ab2bba"/>
    <xsd:import namespace="53dbc0f4-2d3d-44b3-9905-25b4807b1361"/>
    <xsd:element name="properties">
      <xsd:complexType>
        <xsd:sequence>
          <xsd:element name="documentManagement">
            <xsd:complexType>
              <xsd:all>
                <xsd:element ref="ns2:Spec_x0020__x0023_"/>
                <xsd:element ref="ns2:Spec_x0020__x0023__x003a_Title" minOccurs="0"/>
                <xsd:element ref="ns2:SRC" minOccurs="0"/>
                <xsd:element ref="ns2:SRC_x003a_SRC_x0020_Date" minOccurs="0"/>
                <xsd:element ref="ns2:Doc_x0020_Type" minOccurs="0"/>
                <xsd:element ref="ns3:_dlc_DocId" minOccurs="0"/>
                <xsd:element ref="ns3:_dlc_DocIdUrl" minOccurs="0"/>
                <xsd:element ref="ns3:_dlc_DocIdPersistId" minOccurs="0"/>
                <xsd:element ref="ns2:contract_x0020_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86056-5044-4a33-b29f-c75672ab2bba" elementFormDefault="qualified">
    <xsd:import namespace="http://schemas.microsoft.com/office/2006/documentManagement/types"/>
    <xsd:import namespace="http://schemas.microsoft.com/office/infopath/2007/PartnerControls"/>
    <xsd:element name="Spec_x0020__x0023_" ma:index="8" ma:displayName="Spec #" ma:list="{989978d3-375c-4095-8921-005722c9e125}" ma:internalName="Spec_x0020__x0023_" ma:readOnly="false" ma:showField="Spec_x0020__x0023_">
      <xsd:simpleType>
        <xsd:restriction base="dms:Lookup"/>
      </xsd:simpleType>
    </xsd:element>
    <xsd:element name="Spec_x0020__x0023__x003a_Title" ma:index="9" nillable="true" ma:displayName="Spec #:Title" ma:list="{989978d3-375c-4095-8921-005722c9e125}" ma:internalName="Spec_x0020__x0023__x003a_Title" ma:readOnly="true" ma:showField="Title" ma:web="51e60e36-79d5-490a-984c-849376fc4e29">
      <xsd:simpleType>
        <xsd:restriction base="dms:Lookup"/>
      </xsd:simpleType>
    </xsd:element>
    <xsd:element name="SRC" ma:index="10" nillable="true" ma:displayName="SRC" ma:list="{989978d3-375c-4095-8921-005722c9e125}" ma:internalName="SRC" ma:readOnly="false" ma:showField="SRC_x0020_Date">
      <xsd:simpleType>
        <xsd:restriction base="dms:Lookup"/>
      </xsd:simpleType>
    </xsd:element>
    <xsd:element name="SRC_x003a_SRC_x0020_Date" ma:index="11" nillable="true" ma:displayName="SRC:SRC Date" ma:list="{989978d3-375c-4095-8921-005722c9e125}" ma:internalName="SRC_x003a_SRC_x0020_Date" ma:readOnly="true" ma:showField="SRC_x0020_Date" ma:web="51e60e36-79d5-490a-984c-849376fc4e29">
      <xsd:simpleType>
        <xsd:restriction base="dms:Lookup"/>
      </xsd:simpleType>
    </xsd:element>
    <xsd:element name="Doc_x0020_Type" ma:index="12" nillable="true" ma:displayName="Doc Type" ma:format="Dropdown" ma:internalName="Doc_x0020_Type">
      <xsd:simpleType>
        <xsd:restriction base="dms:Choice">
          <xsd:enumeration value="Advertisement AffidavitIFB or RFP"/>
          <xsd:enumeration value="Appendix A Technical Specification"/>
          <xsd:enumeration value="Appendix B JSEB firm Form"/>
          <xsd:enumeration value="Appendix B Subcontractor Form"/>
          <xsd:enumeration value="Appendix B Demolition Debris Form"/>
          <xsd:enumeration value="Appendix B Min Qualification Form"/>
          <xsd:enumeration value="Appendix B Bid Form / Proposal Form"/>
          <xsd:enumeration value="Appendix B Bid Workbook"/>
          <xsd:enumeration value="Appendix B Other forms"/>
          <xsd:enumeration value="Appendix C Other Bid / Proposal documentation"/>
          <xsd:enumeration value="Addendum"/>
          <xsd:enumeration value="Addendum 1"/>
          <xsd:enumeration value="Addendum 2"/>
          <xsd:enumeration value="Addendum 3"/>
          <xsd:enumeration value="Addendum 4"/>
          <xsd:enumeration value="Addendum 5"/>
          <xsd:enumeration value="Addendum 6"/>
          <xsd:enumeration value="Addendum 7"/>
          <xsd:enumeration value="Addendum 8"/>
          <xsd:enumeration value="Addendum 9"/>
          <xsd:enumeration value="Addendum 10"/>
          <xsd:enumeration value="Addendum 11"/>
          <xsd:enumeration value="Appendix A Drawings"/>
          <xsd:enumeration value="BAFO Request"/>
          <xsd:enumeration value="BAFO Response"/>
          <xsd:enumeration value="Bid Tab"/>
          <xsd:enumeration value="Contract Risk Assessment"/>
          <xsd:enumeration value="Cover Sheet"/>
          <xsd:enumeration value="Disqualification letter Bid/RFP"/>
          <xsd:enumeration value="Evaluation Matrix Form as Solicited"/>
          <xsd:enumeration value="Evaluation Matrix Results from Evaluators"/>
          <xsd:enumeration value="Evaluation Matrix Summary Approved by Manager"/>
          <xsd:enumeration value="Evaluation Matrix Summary Post public meeting CCNA"/>
          <xsd:enumeration value="Mailing List"/>
          <xsd:enumeration value="Other Documents"/>
          <xsd:enumeration value="Other Documents (Post Opening Date)"/>
          <xsd:enumeration value="Pre-Bid Attendee's Form"/>
          <xsd:enumeration value="Presentation / Negotiation Agenda"/>
          <xsd:enumeration value="Presentation by Supplier"/>
          <xsd:enumeration value="Presentation Notes on Suppliers"/>
          <xsd:enumeration value="Procurement Questionnaire"/>
          <xsd:enumeration value="Protest From Supplier to JEA"/>
          <xsd:enumeration value="Protest Response from JEA"/>
          <xsd:enumeration value="Public Meeting Notice / Agenda"/>
          <xsd:enumeration value="Public Meeting Attendees form"/>
          <xsd:enumeration value="Reference Document-not for posting"/>
          <xsd:enumeration value="Request for Qualification"/>
          <xsd:enumeration value="Solicitation"/>
          <xsd:enumeration value="Solicitation PDF"/>
          <xsd:enumeration value="Sourcing Plan"/>
          <xsd:enumeration value="Supplier Clarification Request"/>
          <xsd:enumeration value="Supplier Correspondence"/>
          <xsd:enumeration value="Supplier Bid Withdrawal email, Letter"/>
          <xsd:enumeration value="Supplier No Bid Letter email"/>
          <xsd:enumeration value="Vendor Performance"/>
        </xsd:restriction>
      </xsd:simpleType>
    </xsd:element>
    <xsd:element name="contract_x0020_document" ma:index="16" nillable="true" ma:displayName="Selected for email" ma:default="0" ma:description="Check if the document is a part of the Conformed Contract Document" ma:internalName="contract_x0020_documen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bc0f4-2d3d-44b3-9905-25b4807b1361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077AAA-C5A4-4C77-AD9F-584801C061DF}">
  <ds:schemaRefs>
    <ds:schemaRef ds:uri="53dbc0f4-2d3d-44b3-9905-25b4807b1361"/>
    <ds:schemaRef ds:uri="c0086056-5044-4a33-b29f-c75672ab2bba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85FFC4-2A74-484C-A45C-A1D157DDE74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51B5964-C6B9-402C-9886-A658DACCA0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DCF2FC-365C-4051-AF03-9FD133BC63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86056-5044-4a33-b29f-c75672ab2bba"/>
    <ds:schemaRef ds:uri="53dbc0f4-2d3d-44b3-9905-25b4807b13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JEA INPUT SHEET 1</vt:lpstr>
      <vt:lpstr>JEA INPUT SHEET 2</vt:lpstr>
      <vt:lpstr>JEA INPUT SHEET 3</vt:lpstr>
      <vt:lpstr>JEA INPUT SHEET 4</vt:lpstr>
      <vt:lpstr>OPTION A</vt:lpstr>
      <vt:lpstr>'JEA INPUT SHEET 1'!Print_Area</vt:lpstr>
      <vt:lpstr>'JEA INPUT SHEET 2'!Print_Area</vt:lpstr>
      <vt:lpstr>'JEA INPUT SHEET 3'!Print_Area</vt:lpstr>
      <vt:lpstr>'JEA INPUT SHEET 4'!Print_Area</vt:lpstr>
      <vt:lpstr>'OPTION A'!Print_Area</vt:lpstr>
    </vt:vector>
  </TitlesOfParts>
  <Company>JEA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BID WORKBOOK</dc:title>
  <dc:creator>GuevL@jea.com</dc:creator>
  <cp:lastModifiedBy>Wenberg, Karen W. (Randstad)</cp:lastModifiedBy>
  <cp:lastPrinted>2016-06-24T18:25:00Z</cp:lastPrinted>
  <dcterms:created xsi:type="dcterms:W3CDTF">2014-09-18T14:48:12Z</dcterms:created>
  <dcterms:modified xsi:type="dcterms:W3CDTF">2016-07-01T16:14:38Z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0x010100E13772EEED56B64DB33CE9A12DD24AAF</vt:lpwstr>
  </property>
  <property fmtid="{D5CDD505-2E9C-101B-9397-08002B2CF9AE}" pid="3" name="_dlc_DocIdItemGuid">
    <vt:lpwstr>264e88ac-56f2-4665-9290-defd4e44dfa1</vt:lpwstr>
  </property>
  <property fmtid="{D5CDD505-2E9C-101B-9397-08002B2CF9AE}" pid="4" name="Order">
    <vt:r8>735400</vt:r8>
  </property>
</Properties>
</file>