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finance/supply/pba/Procurement Files/2019/"/>
    </mc:Choice>
  </mc:AlternateContent>
  <bookViews>
    <workbookView xWindow="1995" yWindow="1830" windowWidth="10050" windowHeight="2790"/>
  </bookViews>
  <sheets>
    <sheet name="Appendix B - Response Workbook" sheetId="10" r:id="rId1"/>
  </sheets>
  <calcPr calcId="162913"/>
</workbook>
</file>

<file path=xl/calcChain.xml><?xml version="1.0" encoding="utf-8"?>
<calcChain xmlns="http://schemas.openxmlformats.org/spreadsheetml/2006/main">
  <c r="H40" i="10" l="1"/>
  <c r="H24" i="10"/>
  <c r="H11" i="10" l="1"/>
  <c r="H28" i="10" l="1"/>
  <c r="H36" i="10" s="1"/>
  <c r="H35" i="10"/>
  <c r="H48" i="10"/>
  <c r="H49" i="10"/>
  <c r="H50" i="10"/>
  <c r="H47" i="10"/>
  <c r="H8" i="10"/>
  <c r="H9" i="10"/>
  <c r="H10" i="10"/>
  <c r="H7" i="10"/>
  <c r="H12" i="10" l="1"/>
  <c r="H23" i="10"/>
  <c r="H22" i="10"/>
  <c r="H21" i="10"/>
  <c r="H20" i="10"/>
  <c r="H19" i="10"/>
  <c r="H17" i="10"/>
  <c r="H51" i="10" l="1"/>
  <c r="H38" i="10" l="1"/>
  <c r="H39" i="10" s="1"/>
</calcChain>
</file>

<file path=xl/sharedStrings.xml><?xml version="1.0" encoding="utf-8"?>
<sst xmlns="http://schemas.openxmlformats.org/spreadsheetml/2006/main" count="148" uniqueCount="96">
  <si>
    <t>Item No</t>
  </si>
  <si>
    <t>Description of Services</t>
  </si>
  <si>
    <t>Total Price</t>
  </si>
  <si>
    <t>&lt;Insert Company Name Here&gt;</t>
  </si>
  <si>
    <t>Unit Price</t>
  </si>
  <si>
    <t>1.1.1</t>
  </si>
  <si>
    <t>Description</t>
  </si>
  <si>
    <t>Estimated Qty</t>
  </si>
  <si>
    <t>1.2.2</t>
  </si>
  <si>
    <t>Unit of Measure</t>
  </si>
  <si>
    <t>&lt;&lt;insert three (3) year Lump Sum price here&gt;&gt;</t>
  </si>
  <si>
    <t>1.3.1</t>
  </si>
  <si>
    <t>1.1.2</t>
  </si>
  <si>
    <t xml:space="preserve">JEA is soliciting pricing for the optional items contained in this Section.  Pricing for the optional items below will not be included in the evaluation of the Quotation of Rates.
</t>
  </si>
  <si>
    <t>per five (5) year lump sum</t>
  </si>
  <si>
    <t>1.1.3</t>
  </si>
  <si>
    <t>1.2.3</t>
  </si>
  <si>
    <t>Not to Exceed (NTE) Hours</t>
  </si>
  <si>
    <t>Hourly Rate</t>
  </si>
  <si>
    <t>&lt;&lt;insert number of hours here&gt;&gt;</t>
  </si>
  <si>
    <t>&lt;&lt;insert Hourly Rate here&gt;&gt;</t>
  </si>
  <si>
    <t>Analysis</t>
  </si>
  <si>
    <t>Configuration</t>
  </si>
  <si>
    <t>Development/Customization</t>
  </si>
  <si>
    <t>Unit, Configuration and system</t>
  </si>
  <si>
    <t xml:space="preserve">          Testing</t>
  </si>
  <si>
    <t>1.2.4</t>
  </si>
  <si>
    <t>1.2.5</t>
  </si>
  <si>
    <t>1.2.6</t>
  </si>
  <si>
    <t>1.2.7</t>
  </si>
  <si>
    <t>1.2.8</t>
  </si>
  <si>
    <t>Service Level Agreement - 
Maintenance and Support shall be subject to a service level agreement.  The service level agreement shall contain the quality criteria and the at risk percentages contained in this Section.</t>
  </si>
  <si>
    <t>Quality Criteria</t>
  </si>
  <si>
    <t>Average Response Time &lt;= 4 Hours</t>
  </si>
  <si>
    <t>Severity</t>
  </si>
  <si>
    <t>Definition</t>
  </si>
  <si>
    <t>Critical</t>
  </si>
  <si>
    <t>Urgent</t>
  </si>
  <si>
    <t xml:space="preserve">Important </t>
  </si>
  <si>
    <t>Monitor</t>
  </si>
  <si>
    <t>Informational</t>
  </si>
  <si>
    <t>Business outage or significant customer impact that threatens future productivity</t>
  </si>
  <si>
    <t xml:space="preserve">High-impact problem where production is proceeding, but in a significantly impaired fashion; there is a time-sensitive issue important to long term productivity that is not causing an immediate work stoppage; or there is significant customer concern. </t>
  </si>
  <si>
    <t>Important issue that does not have significant current productivity impact</t>
  </si>
  <si>
    <t>Issue requiring no further action beyond monitoring for follow-up, if needed</t>
  </si>
  <si>
    <t>Request for information only</t>
  </si>
  <si>
    <t>Average Response Time &lt;= 1 Hour</t>
  </si>
  <si>
    <t>Average Response Time &lt;= 2 Hours</t>
  </si>
  <si>
    <t>Average Response Time &lt;= 1 business day</t>
  </si>
  <si>
    <t>Average Response Time &lt;= 2 business days</t>
  </si>
  <si>
    <t>% of Monthly Maintenance and Support Fees at Risk</t>
  </si>
  <si>
    <t>1.1.4</t>
  </si>
  <si>
    <t>1.1.5</t>
  </si>
  <si>
    <t>Technical Team Professional Services</t>
  </si>
  <si>
    <t>Project management / Non-Technical Team Professional Services</t>
  </si>
  <si>
    <t>1.3.3</t>
  </si>
  <si>
    <t>1.4.1</t>
  </si>
  <si>
    <t>per one (1) year</t>
  </si>
  <si>
    <t>&lt;&lt;insert per one (1) year Maintenance and Support price here&gt;&gt;</t>
  </si>
  <si>
    <t>per one (1) year per license</t>
  </si>
  <si>
    <t>&lt;&lt;insert one (1) year price per license here&gt;&gt;</t>
  </si>
  <si>
    <t>Total Three (3) Year Price</t>
  </si>
  <si>
    <t>Total Five (5) Year Price</t>
  </si>
  <si>
    <t>per lump sum</t>
  </si>
  <si>
    <t>&lt;&lt;insert Lump Sum price here&gt;&gt;</t>
  </si>
  <si>
    <t>Total $ of Monthly Maintenance and Support Fees at Risk</t>
  </si>
  <si>
    <t>2.2.1</t>
  </si>
  <si>
    <t>2.2.2</t>
  </si>
  <si>
    <t>2.2.3</t>
  </si>
  <si>
    <t>2.2.4</t>
  </si>
  <si>
    <t>2.2.5</t>
  </si>
  <si>
    <t>1)  Electronic Plan Submittal/Review and File Digitization Project</t>
  </si>
  <si>
    <t>1.2  Electronic Plan Submittal/Review and File Digitization Project - Setup / Implementation Fees</t>
  </si>
  <si>
    <r>
      <t xml:space="preserve">1.3  Electronic Plan Submittal/Review and File Digitization Project - Recurring Annual Maintenance and Support
</t>
    </r>
    <r>
      <rPr>
        <sz val="10.5"/>
        <color theme="1"/>
        <rFont val="Times New Roman"/>
        <family val="1"/>
      </rPr>
      <t>Costs shall shall include, but may not be limited to Maintenance and Support, must include technical support, customizations, and free software upgrades</t>
    </r>
    <r>
      <rPr>
        <b/>
        <sz val="10.5"/>
        <color theme="1"/>
        <rFont val="Times New Roman"/>
        <family val="1"/>
      </rPr>
      <t xml:space="preserve">
</t>
    </r>
  </si>
  <si>
    <r>
      <rPr>
        <b/>
        <sz val="11"/>
        <color theme="1"/>
        <rFont val="Times New Roman"/>
        <family val="1"/>
      </rPr>
      <t>Electronic Plan Submittal/Review and File Digitization Project - Training</t>
    </r>
    <r>
      <rPr>
        <sz val="10"/>
        <color theme="1"/>
        <rFont val="Times New Roman"/>
        <family val="1"/>
      </rPr>
      <t xml:space="preserve">
Training to be completed for all identified personnel 2 weeks before launch.   Product shall be piloted for at least 30 days to identify areas of opportunity before full launch. Onsite support at a minimal of 30 days after implementation/launch.  Training deliverables to include: written material, CBTs, classroom training, robust Q&amp;A, daily triage of performance.  </t>
    </r>
  </si>
  <si>
    <t>Total Electronic Plan Submittal/Review and File Digitization Project - Recurring Annual Maintenance and Support</t>
  </si>
  <si>
    <t>Total Electronic Plan Submittal/Review and File Digitization Project - Setup / Implementation Fees</t>
  </si>
  <si>
    <t>Total Electronic Plan Submittal/Review and File Digitization Project - Annual Software License Cost</t>
  </si>
  <si>
    <t>Total Electronic Plan Submittal/Review and File Digitization Project - Training</t>
  </si>
  <si>
    <r>
      <t xml:space="preserve">Software Licenses (Write Access) - On Premise Solution
</t>
    </r>
    <r>
      <rPr>
        <sz val="10"/>
        <rFont val="Times New Roman"/>
        <family val="1"/>
      </rPr>
      <t/>
    </r>
  </si>
  <si>
    <r>
      <t xml:space="preserve">Software Licenses (Read Access) - On Premise Solution
</t>
    </r>
    <r>
      <rPr>
        <sz val="10"/>
        <rFont val="Times New Roman"/>
        <family val="1"/>
      </rPr>
      <t/>
    </r>
  </si>
  <si>
    <r>
      <t xml:space="preserve">Software Licenses (Write Access) - Cloud Based Solution
</t>
    </r>
    <r>
      <rPr>
        <sz val="10"/>
        <rFont val="Times New Roman"/>
        <family val="1"/>
      </rPr>
      <t/>
    </r>
  </si>
  <si>
    <r>
      <t xml:space="preserve">Software Licenses (Read Access) - Cloud Based Solution
</t>
    </r>
    <r>
      <rPr>
        <sz val="10"/>
        <rFont val="Times New Roman"/>
        <family val="1"/>
      </rPr>
      <t/>
    </r>
  </si>
  <si>
    <t>1.1.6</t>
  </si>
  <si>
    <r>
      <t xml:space="preserve">Software Licenses - Transfer of License Fee
</t>
    </r>
    <r>
      <rPr>
        <sz val="10"/>
        <rFont val="Times New Roman"/>
        <family val="1"/>
      </rPr>
      <t/>
    </r>
  </si>
  <si>
    <t>flat fee per transfer</t>
  </si>
  <si>
    <t>&lt;&lt;insert flat fee per transfer here&gt;&gt;</t>
  </si>
  <si>
    <t>1.4.2</t>
  </si>
  <si>
    <r>
      <t xml:space="preserve">1.1  Electronic Plan Submittal/Review and File Digitization Project - Annual Software Licenses Cost
</t>
    </r>
    <r>
      <rPr>
        <sz val="10.5"/>
        <color theme="1"/>
        <rFont val="Times New Roman"/>
        <family val="1"/>
      </rPr>
      <t>Bidder agrees to provide JEA a non-revocable right to install and use the various Applications on prescribed devices during the three (3) year term of agreement.  Estimated number of licenses is 50. Unlimited external users shall be included in the pricing submitted below.  JEA is exploring the tradeoffs between an on-premise solution and a cloud based solution. Respondent shall provide pricing for both alternatives where indicated below.  The lesser of the two solutions shall be utilized for evaluation of the Quotation of Rates.</t>
    </r>
  </si>
  <si>
    <t>1.2.1 Setup / Implementation -   
Please reference Section 2 of Appendix A - Technical Specifications. Any travel expenses shall not be included and shall be subject to Appendix A - JEA Travel Policy.</t>
  </si>
  <si>
    <r>
      <t xml:space="preserve">Maintenance and Support - 
</t>
    </r>
    <r>
      <rPr>
        <sz val="10"/>
        <rFont val="Times New Roman"/>
        <family val="1"/>
      </rPr>
      <t xml:space="preserve">During the term of the Program, Bidder agrees to maintain its platform and systems to a commercially reasonable level, provide complimentary timely repair of material deficiencies, to provide limited unobtrusive updates and software revisions, and to support its platform and systems to a commercially reasonable level with customer service available from 9 a.m. to 5 a.m. eastern standard time during the term.  Maintenance and Support shall begin upon JEA acceptance of successful implementation.
</t>
    </r>
  </si>
  <si>
    <t>2)  Electronic Plan Submittal/Review and File Digitization Project - Optional Items</t>
  </si>
  <si>
    <r>
      <rPr>
        <b/>
        <u/>
        <sz val="10"/>
        <color theme="1"/>
        <rFont val="Times New Roman"/>
        <family val="1"/>
      </rPr>
      <t>Optional Item 1 -  Five Year Term</t>
    </r>
    <r>
      <rPr>
        <sz val="10"/>
        <color theme="1"/>
        <rFont val="Times New Roman"/>
        <family val="1"/>
      </rPr>
      <t xml:space="preserve">
</t>
    </r>
    <r>
      <rPr>
        <sz val="10"/>
        <rFont val="Times New Roman"/>
        <family val="1"/>
      </rPr>
      <t>JEA is considering a five (5) year term alternative to its current three (3) year term specification.  Please provide a five (5) year term pricing alternative to the software licensing, maintenance, and support portions of your Response where indicated below.</t>
    </r>
  </si>
  <si>
    <t>TOTAL BID PRICE
(Transfer this Amount to Appendix B - Response Form)</t>
  </si>
  <si>
    <t xml:space="preserve">Provider shall submit pricing to provide the Electronic Plan Submittal/Review and File Digitzation Project requirements provided in this Solicitation.   All bid prices shall include all parts, labor, tools and materials to provide the requirements.  No additional fees shall apply.
</t>
  </si>
  <si>
    <r>
      <t xml:space="preserve">2.2 Electronic Plan Submittal/Review and File Digitization Project - Annual Software License Cost
</t>
    </r>
    <r>
      <rPr>
        <sz val="10.5"/>
        <color theme="1"/>
        <rFont val="Times New Roman"/>
        <family val="1"/>
      </rPr>
      <t>Bidder agrees to provide JEA a non-revocable right to install and use the various Applications on prescribed devices during the (potential) five (5) year term of agreement.  Estimated number of licenses is 20. JEA is exploring the tradeoffs between an on-premise solution and a cloud based solution. Respondent shall provide pricing for both alternatives where indicated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</si>
</sst>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i/>
      <sz val="10"/>
      <name val="Times New Roman"/>
      <family val="1"/>
    </font>
    <font>
      <b/>
      <u/>
      <sz val="12"/>
      <color theme="1"/>
      <name val="Times New Roman"/>
      <family val="1"/>
    </font>
    <font>
      <b/>
      <sz val="10.5"/>
      <color theme="1"/>
      <name val="Times New Roman"/>
      <family val="1"/>
    </font>
    <font>
      <b/>
      <sz val="12"/>
      <color rgb="FF0070C0"/>
      <name val="Times New Roman"/>
      <family val="1"/>
    </font>
    <font>
      <b/>
      <i/>
      <sz val="10"/>
      <color rgb="FF0070C0"/>
      <name val="Times New Roman"/>
      <family val="1"/>
    </font>
    <font>
      <b/>
      <sz val="10"/>
      <color theme="1"/>
      <name val="Times New Roman"/>
      <family val="1"/>
    </font>
    <font>
      <sz val="10"/>
      <name val="Times New Roman"/>
      <family val="1"/>
    </font>
    <font>
      <b/>
      <i/>
      <sz val="14"/>
      <name val="Times New Roman"/>
      <family val="1"/>
    </font>
    <font>
      <b/>
      <sz val="10"/>
      <name val="Times New Roman"/>
      <family val="1"/>
    </font>
    <font>
      <sz val="11"/>
      <name val="Calibri"/>
      <family val="2"/>
      <scheme val="minor"/>
    </font>
    <font>
      <b/>
      <sz val="11"/>
      <name val="Times New Roman"/>
      <family val="1"/>
    </font>
    <font>
      <b/>
      <i/>
      <sz val="11"/>
      <name val="Times New Roman"/>
      <family val="1"/>
    </font>
    <font>
      <sz val="11"/>
      <color theme="1"/>
      <name val="Arial"/>
      <family val="2"/>
    </font>
    <font>
      <b/>
      <sz val="11"/>
      <color theme="1"/>
      <name val="Arial"/>
      <family val="2"/>
    </font>
    <font>
      <sz val="10"/>
      <color rgb="FF0070C0"/>
      <name val="Arial"/>
      <family val="2"/>
    </font>
    <font>
      <sz val="10.5"/>
      <color theme="1"/>
      <name val="Times New Roman"/>
      <family val="1"/>
    </font>
    <font>
      <b/>
      <u/>
      <sz val="10"/>
      <color theme="1"/>
      <name val="Times New Roman"/>
      <family val="1"/>
    </font>
    <font>
      <sz val="10"/>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2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44" fontId="6" fillId="0" borderId="0" applyFont="0" applyFill="0" applyBorder="0" applyAlignment="0" applyProtection="0"/>
  </cellStyleXfs>
  <cellXfs count="118">
    <xf numFmtId="0" fontId="0" fillId="0" borderId="0" xfId="0"/>
    <xf numFmtId="0" fontId="3" fillId="0" borderId="0" xfId="0" applyFont="1" applyAlignment="1" applyProtection="1">
      <alignment horizontal="left"/>
    </xf>
    <xf numFmtId="0" fontId="0" fillId="0" borderId="0" xfId="0" applyProtection="1"/>
    <xf numFmtId="0" fontId="0" fillId="0" borderId="0" xfId="0" applyFill="1" applyProtection="1"/>
    <xf numFmtId="0" fontId="1"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7" fillId="0" borderId="0" xfId="0" applyFont="1" applyFill="1" applyAlignment="1" applyProtection="1">
      <alignment horizontal="center"/>
    </xf>
    <xf numFmtId="0" fontId="0" fillId="0" borderId="0" xfId="0" applyFont="1" applyFill="1" applyProtection="1"/>
    <xf numFmtId="0" fontId="0" fillId="0" borderId="0" xfId="0" applyAlignment="1" applyProtection="1">
      <alignment horizontal="center"/>
    </xf>
    <xf numFmtId="0" fontId="2" fillId="0" borderId="9" xfId="0" applyFont="1" applyFill="1" applyBorder="1" applyAlignment="1" applyProtection="1">
      <alignment horizontal="center"/>
    </xf>
    <xf numFmtId="0" fontId="10" fillId="0" borderId="11"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14" fillId="0" borderId="12"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17" fillId="0" borderId="0" xfId="0" applyFont="1" applyProtection="1"/>
    <xf numFmtId="0" fontId="2" fillId="0" borderId="10" xfId="0" applyFont="1" applyFill="1" applyBorder="1" applyAlignment="1" applyProtection="1">
      <alignment horizontal="center" vertical="center" wrapText="1"/>
    </xf>
    <xf numFmtId="44" fontId="18" fillId="4" borderId="10" xfId="1"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44" fontId="12" fillId="0" borderId="14" xfId="1"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4"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20" fillId="0" borderId="0" xfId="0" applyFont="1" applyFill="1" applyProtection="1"/>
    <xf numFmtId="0" fontId="21" fillId="0" borderId="0" xfId="0" applyFont="1" applyFill="1" applyAlignment="1" applyProtection="1">
      <alignment horizontal="center"/>
    </xf>
    <xf numFmtId="0" fontId="20" fillId="0" borderId="0" xfId="0" applyFont="1" applyFill="1" applyBorder="1" applyAlignment="1" applyProtection="1">
      <alignment horizontal="center" vertical="center" wrapText="1"/>
    </xf>
    <xf numFmtId="0" fontId="10" fillId="0" borderId="20" xfId="0" applyFont="1" applyBorder="1" applyAlignment="1" applyProtection="1">
      <alignment horizontal="center" vertical="top" wrapText="1"/>
    </xf>
    <xf numFmtId="0" fontId="16" fillId="0" borderId="20" xfId="0" applyFont="1" applyFill="1" applyBorder="1" applyAlignment="1" applyProtection="1">
      <alignment horizontal="center" vertical="top" wrapText="1"/>
    </xf>
    <xf numFmtId="0" fontId="13" fillId="0" borderId="20" xfId="0" applyFont="1" applyFill="1" applyBorder="1" applyAlignment="1" applyProtection="1">
      <alignment horizontal="center" vertical="top" wrapText="1"/>
    </xf>
    <xf numFmtId="0" fontId="2" fillId="0" borderId="20" xfId="0" applyFont="1" applyFill="1" applyBorder="1" applyAlignment="1" applyProtection="1">
      <alignment horizontal="center"/>
    </xf>
    <xf numFmtId="0" fontId="2" fillId="0" borderId="20" xfId="0" applyFont="1" applyBorder="1" applyAlignment="1" applyProtection="1">
      <alignment horizontal="center" vertical="top" wrapText="1"/>
    </xf>
    <xf numFmtId="0" fontId="3" fillId="0" borderId="20"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xf>
    <xf numFmtId="0" fontId="5" fillId="0" borderId="2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2" fillId="0" borderId="0" xfId="0" applyFont="1" applyBorder="1" applyAlignment="1">
      <alignment horizontal="right" vertical="center" wrapText="1"/>
    </xf>
    <xf numFmtId="0" fontId="22" fillId="0" borderId="0" xfId="0" applyFont="1" applyFill="1" applyBorder="1" applyAlignment="1" applyProtection="1">
      <alignment horizontal="center" vertical="center"/>
    </xf>
    <xf numFmtId="44" fontId="22" fillId="0" borderId="0" xfId="1" applyFont="1" applyFill="1" applyBorder="1" applyAlignment="1" applyProtection="1">
      <alignment horizontal="center" vertical="center"/>
    </xf>
    <xf numFmtId="44" fontId="12" fillId="0" borderId="20" xfId="1"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top" wrapText="1"/>
    </xf>
    <xf numFmtId="0" fontId="3" fillId="5" borderId="12" xfId="0" applyFont="1" applyFill="1" applyBorder="1" applyAlignment="1" applyProtection="1">
      <alignment horizontal="center" vertical="center" wrapText="1"/>
    </xf>
    <xf numFmtId="44" fontId="12" fillId="0" borderId="20" xfId="1"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wrapText="1"/>
    </xf>
    <xf numFmtId="44" fontId="18" fillId="4" borderId="21" xfId="1" applyFont="1" applyFill="1" applyBorder="1" applyAlignment="1" applyProtection="1">
      <alignment horizontal="center" vertical="center"/>
    </xf>
    <xf numFmtId="44" fontId="12" fillId="0" borderId="20" xfId="1" applyFont="1" applyFill="1" applyBorder="1" applyAlignment="1" applyProtection="1">
      <alignment horizontal="center" vertical="center"/>
    </xf>
    <xf numFmtId="0" fontId="3" fillId="0" borderId="27" xfId="0" applyFont="1" applyFill="1" applyBorder="1" applyAlignment="1" applyProtection="1">
      <alignment horizontal="center" vertical="center" wrapText="1"/>
    </xf>
    <xf numFmtId="0" fontId="14" fillId="0" borderId="20" xfId="1" applyNumberFormat="1" applyFont="1" applyFill="1" applyBorder="1" applyAlignment="1" applyProtection="1">
      <alignment horizontal="left" vertical="center" wrapText="1"/>
      <protection locked="0"/>
    </xf>
    <xf numFmtId="44" fontId="14" fillId="0" borderId="20" xfId="1" applyFont="1" applyFill="1" applyBorder="1" applyAlignment="1" applyProtection="1">
      <alignment vertical="top" wrapText="1"/>
      <protection locked="0"/>
    </xf>
    <xf numFmtId="0" fontId="3" fillId="0" borderId="0" xfId="0" applyFont="1" applyAlignment="1">
      <alignment horizontal="left" vertical="top" wrapText="1"/>
    </xf>
    <xf numFmtId="0" fontId="14" fillId="0" borderId="20" xfId="0" applyFont="1" applyFill="1" applyBorder="1" applyAlignment="1" applyProtection="1">
      <alignment vertical="center" wrapText="1"/>
    </xf>
    <xf numFmtId="0" fontId="14" fillId="0" borderId="25" xfId="0" applyFont="1" applyFill="1" applyBorder="1" applyAlignment="1" applyProtection="1">
      <alignment horizontal="center" vertical="center"/>
    </xf>
    <xf numFmtId="0" fontId="14" fillId="0" borderId="25" xfId="0" applyFont="1" applyFill="1" applyBorder="1" applyAlignment="1" applyProtection="1">
      <alignment vertical="center" wrapText="1"/>
    </xf>
    <xf numFmtId="0" fontId="3" fillId="0" borderId="20" xfId="0" applyFont="1" applyBorder="1" applyAlignment="1">
      <alignment horizontal="left" vertical="top" wrapText="1"/>
    </xf>
    <xf numFmtId="9" fontId="14" fillId="0" borderId="20" xfId="0" applyNumberFormat="1" applyFont="1" applyFill="1" applyBorder="1" applyAlignment="1" applyProtection="1">
      <alignment horizontal="center" vertical="center"/>
    </xf>
    <xf numFmtId="9" fontId="14" fillId="0" borderId="25"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44" fontId="0" fillId="0" borderId="0" xfId="0" applyNumberFormat="1" applyFont="1" applyFill="1" applyProtection="1"/>
    <xf numFmtId="0" fontId="16" fillId="0" borderId="20" xfId="0" applyFont="1" applyFill="1" applyBorder="1" applyAlignment="1" applyProtection="1">
      <alignment horizontal="center" vertical="center"/>
    </xf>
    <xf numFmtId="44" fontId="16" fillId="0" borderId="20" xfId="1"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top" wrapText="1"/>
    </xf>
    <xf numFmtId="44" fontId="14" fillId="0" borderId="20" xfId="1" applyFont="1" applyFill="1" applyBorder="1" applyAlignment="1" applyProtection="1">
      <alignment horizontal="center" vertical="center"/>
    </xf>
    <xf numFmtId="44" fontId="14" fillId="0" borderId="20" xfId="1"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44" fontId="18" fillId="4" borderId="0" xfId="1" applyFont="1" applyFill="1" applyBorder="1" applyAlignment="1" applyProtection="1">
      <alignment horizontal="center" vertical="center"/>
    </xf>
    <xf numFmtId="0" fontId="5" fillId="0" borderId="20" xfId="0" applyFont="1" applyFill="1" applyBorder="1" applyAlignment="1" applyProtection="1">
      <alignment horizontal="left" vertical="top" wrapText="1"/>
    </xf>
    <xf numFmtId="0" fontId="5" fillId="0" borderId="20" xfId="0" applyFont="1" applyFill="1" applyBorder="1" applyAlignment="1" applyProtection="1">
      <alignment horizontal="left" vertical="top"/>
    </xf>
    <xf numFmtId="0" fontId="25" fillId="0" borderId="20" xfId="0" applyFont="1" applyBorder="1" applyAlignment="1">
      <alignment horizontal="right" vertical="center" wrapText="1"/>
    </xf>
    <xf numFmtId="44" fontId="12" fillId="0" borderId="20" xfId="1"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5" fillId="0" borderId="13" xfId="0" applyFont="1" applyFill="1" applyBorder="1" applyAlignment="1" applyProtection="1">
      <alignment horizontal="right" vertical="center"/>
    </xf>
    <xf numFmtId="0" fontId="15" fillId="0" borderId="22" xfId="0" applyFont="1" applyFill="1" applyBorder="1" applyAlignment="1" applyProtection="1">
      <alignment horizontal="right" vertical="center"/>
    </xf>
    <xf numFmtId="0" fontId="15" fillId="0" borderId="14" xfId="0" applyFont="1" applyFill="1" applyBorder="1" applyAlignment="1" applyProtection="1">
      <alignment horizontal="right" vertical="center"/>
    </xf>
    <xf numFmtId="0" fontId="13" fillId="0" borderId="20" xfId="0" applyFont="1" applyFill="1" applyBorder="1" applyAlignment="1" applyProtection="1">
      <alignment horizontal="center" vertical="top" wrapText="1"/>
    </xf>
    <xf numFmtId="0" fontId="5" fillId="0" borderId="20" xfId="0" applyFont="1" applyFill="1" applyBorder="1" applyAlignment="1" applyProtection="1">
      <alignment horizontal="right" vertical="top" wrapText="1"/>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0" fillId="0" borderId="20" xfId="0" applyFont="1" applyBorder="1" applyAlignment="1" applyProtection="1">
      <alignment horizontal="left" vertical="top" wrapText="1"/>
    </xf>
    <xf numFmtId="0" fontId="3" fillId="0" borderId="1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9" fillId="2" borderId="5"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14" fillId="2" borderId="1"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2" fillId="0" borderId="20" xfId="0" applyFont="1" applyFill="1" applyBorder="1" applyAlignment="1" applyProtection="1">
      <alignment horizontal="left"/>
    </xf>
    <xf numFmtId="0" fontId="9" fillId="2" borderId="0" xfId="0" applyFont="1" applyFill="1" applyBorder="1" applyAlignment="1" applyProtection="1">
      <alignment horizontal="left" vertical="center" wrapText="1"/>
    </xf>
    <xf numFmtId="0" fontId="11" fillId="3" borderId="3"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13" fillId="0" borderId="2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10" fillId="0" borderId="5"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5" fillId="5" borderId="18"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5" borderId="19" xfId="0" applyFont="1" applyFill="1" applyBorder="1" applyAlignment="1" applyProtection="1">
      <alignment horizontal="left" vertical="top" wrapText="1"/>
    </xf>
    <xf numFmtId="0" fontId="19" fillId="0" borderId="8" xfId="0" applyFont="1" applyFill="1" applyBorder="1" applyAlignment="1" applyProtection="1">
      <alignment horizontal="right"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2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4"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24" xfId="0" applyFont="1" applyFill="1" applyBorder="1" applyAlignment="1" applyProtection="1">
      <alignment horizontal="right" vertical="top" wrapText="1"/>
    </xf>
    <xf numFmtId="0" fontId="5" fillId="0" borderId="22" xfId="0" applyFont="1" applyFill="1" applyBorder="1" applyAlignment="1" applyProtection="1">
      <alignment horizontal="right" vertical="top" wrapText="1"/>
    </xf>
    <xf numFmtId="0" fontId="19" fillId="0" borderId="22" xfId="0" applyFont="1" applyFill="1" applyBorder="1" applyAlignment="1" applyProtection="1">
      <alignment horizontal="right" vertical="center" wrapText="1"/>
    </xf>
    <xf numFmtId="0" fontId="15" fillId="0" borderId="23" xfId="0" applyFont="1" applyFill="1" applyBorder="1" applyAlignment="1" applyProtection="1">
      <alignment horizontal="right" vertical="center"/>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view="pageLayout" topLeftCell="A7" zoomScale="85" zoomScaleNormal="110" zoomScalePageLayoutView="85" workbookViewId="0">
      <selection activeCell="B28" sqref="B28:D28"/>
    </sheetView>
  </sheetViews>
  <sheetFormatPr defaultColWidth="8.85546875" defaultRowHeight="15" x14ac:dyDescent="0.25"/>
  <cols>
    <col min="1" max="1" width="8.85546875" style="8" customWidth="1"/>
    <col min="2" max="2" width="28.7109375" style="2" customWidth="1"/>
    <col min="3" max="3" width="2.7109375" style="2" customWidth="1"/>
    <col min="4" max="4" width="36.28515625" style="2" customWidth="1"/>
    <col min="5" max="5" width="13" style="14" customWidth="1"/>
    <col min="6" max="6" width="15.28515625" style="2" customWidth="1"/>
    <col min="7" max="7" width="40.85546875" style="2" bestFit="1" customWidth="1"/>
    <col min="8" max="8" width="46.85546875" style="2" customWidth="1"/>
    <col min="9" max="9" width="14.7109375" style="3" customWidth="1"/>
    <col min="10" max="10" width="13.28515625" style="3" bestFit="1" customWidth="1"/>
    <col min="11" max="16384" width="8.85546875" style="3"/>
  </cols>
  <sheetData>
    <row r="1" spans="1:10" x14ac:dyDescent="0.25">
      <c r="A1" s="1"/>
    </row>
    <row r="2" spans="1:10" ht="15.75" x14ac:dyDescent="0.25">
      <c r="A2" s="88" t="s">
        <v>71</v>
      </c>
      <c r="B2" s="88"/>
      <c r="C2" s="88"/>
      <c r="D2" s="88"/>
      <c r="E2" s="88"/>
      <c r="F2" s="13"/>
      <c r="G2" s="89" t="s">
        <v>3</v>
      </c>
      <c r="H2" s="90"/>
      <c r="I2" s="4"/>
      <c r="J2" s="4"/>
    </row>
    <row r="3" spans="1:10" ht="28.15" customHeight="1" x14ac:dyDescent="0.25">
      <c r="A3" s="85" t="s">
        <v>94</v>
      </c>
      <c r="B3" s="86"/>
      <c r="C3" s="86"/>
      <c r="D3" s="86"/>
      <c r="E3" s="86"/>
      <c r="F3" s="86"/>
      <c r="G3" s="86"/>
      <c r="H3" s="86"/>
      <c r="I3" s="5"/>
      <c r="J3" s="5"/>
    </row>
    <row r="4" spans="1:10" s="6" customFormat="1" ht="18" customHeight="1" x14ac:dyDescent="0.25">
      <c r="A4" s="91" t="s">
        <v>1</v>
      </c>
      <c r="B4" s="92"/>
      <c r="C4" s="92"/>
      <c r="D4" s="92"/>
      <c r="E4" s="92"/>
      <c r="F4" s="92"/>
      <c r="G4" s="92"/>
      <c r="H4" s="92"/>
    </row>
    <row r="5" spans="1:10" s="6" customFormat="1" ht="59.25" customHeight="1" x14ac:dyDescent="0.25">
      <c r="A5" s="79" t="s">
        <v>88</v>
      </c>
      <c r="B5" s="79"/>
      <c r="C5" s="79"/>
      <c r="D5" s="79"/>
      <c r="E5" s="79"/>
      <c r="F5" s="79"/>
      <c r="G5" s="79"/>
      <c r="H5" s="79"/>
    </row>
    <row r="6" spans="1:10" s="7" customFormat="1" ht="16.5" customHeight="1" x14ac:dyDescent="0.25">
      <c r="A6" s="26" t="s">
        <v>0</v>
      </c>
      <c r="B6" s="93" t="s">
        <v>6</v>
      </c>
      <c r="C6" s="93"/>
      <c r="D6" s="93"/>
      <c r="E6" s="27" t="s">
        <v>7</v>
      </c>
      <c r="F6" s="28" t="s">
        <v>9</v>
      </c>
      <c r="G6" s="29" t="s">
        <v>4</v>
      </c>
      <c r="H6" s="30" t="s">
        <v>61</v>
      </c>
    </row>
    <row r="7" spans="1:10" s="7" customFormat="1" ht="22.5" customHeight="1" x14ac:dyDescent="0.25">
      <c r="A7" s="31" t="s">
        <v>5</v>
      </c>
      <c r="B7" s="66" t="s">
        <v>79</v>
      </c>
      <c r="C7" s="67"/>
      <c r="D7" s="67"/>
      <c r="E7" s="32">
        <v>25</v>
      </c>
      <c r="F7" s="33" t="s">
        <v>59</v>
      </c>
      <c r="G7" s="38" t="s">
        <v>60</v>
      </c>
      <c r="H7" s="60" t="str">
        <f>IF(ISERROR(E7*G7),"This cell will autopopulate.",E7*G7*3)</f>
        <v>This cell will autopopulate.</v>
      </c>
    </row>
    <row r="8" spans="1:10" s="7" customFormat="1" ht="25.5" x14ac:dyDescent="0.25">
      <c r="A8" s="31" t="s">
        <v>12</v>
      </c>
      <c r="B8" s="66" t="s">
        <v>80</v>
      </c>
      <c r="C8" s="67"/>
      <c r="D8" s="67"/>
      <c r="E8" s="32">
        <v>25</v>
      </c>
      <c r="F8" s="33" t="s">
        <v>59</v>
      </c>
      <c r="G8" s="38" t="s">
        <v>60</v>
      </c>
      <c r="H8" s="60" t="str">
        <f t="shared" ref="H8:H11" si="0">IF(ISERROR(E8*G8),"This cell will autopopulate.",E8*G8*3)</f>
        <v>This cell will autopopulate.</v>
      </c>
    </row>
    <row r="9" spans="1:10" s="7" customFormat="1" ht="25.5" x14ac:dyDescent="0.25">
      <c r="A9" s="31" t="s">
        <v>15</v>
      </c>
      <c r="B9" s="66" t="s">
        <v>81</v>
      </c>
      <c r="C9" s="67"/>
      <c r="D9" s="67"/>
      <c r="E9" s="32">
        <v>25</v>
      </c>
      <c r="F9" s="33" t="s">
        <v>59</v>
      </c>
      <c r="G9" s="38" t="s">
        <v>60</v>
      </c>
      <c r="H9" s="60" t="str">
        <f t="shared" si="0"/>
        <v>This cell will autopopulate.</v>
      </c>
    </row>
    <row r="10" spans="1:10" s="7" customFormat="1" ht="25.5" x14ac:dyDescent="0.25">
      <c r="A10" s="34" t="s">
        <v>51</v>
      </c>
      <c r="B10" s="66" t="s">
        <v>82</v>
      </c>
      <c r="C10" s="67"/>
      <c r="D10" s="67"/>
      <c r="E10" s="32">
        <v>25</v>
      </c>
      <c r="F10" s="33" t="s">
        <v>59</v>
      </c>
      <c r="G10" s="38" t="s">
        <v>60</v>
      </c>
      <c r="H10" s="60" t="str">
        <f t="shared" si="0"/>
        <v>This cell will autopopulate.</v>
      </c>
    </row>
    <row r="11" spans="1:10" s="7" customFormat="1" ht="26.25" thickBot="1" x14ac:dyDescent="0.3">
      <c r="A11" s="34" t="s">
        <v>52</v>
      </c>
      <c r="B11" s="66" t="s">
        <v>84</v>
      </c>
      <c r="C11" s="67"/>
      <c r="D11" s="67"/>
      <c r="E11" s="64">
        <v>5</v>
      </c>
      <c r="F11" s="33" t="s">
        <v>85</v>
      </c>
      <c r="G11" s="38" t="s">
        <v>86</v>
      </c>
      <c r="H11" s="60" t="str">
        <f t="shared" si="0"/>
        <v>This cell will autopopulate.</v>
      </c>
    </row>
    <row r="12" spans="1:10" s="7" customFormat="1" ht="20.25" thickBot="1" x14ac:dyDescent="0.3">
      <c r="A12" s="15" t="s">
        <v>83</v>
      </c>
      <c r="B12" s="70" t="s">
        <v>77</v>
      </c>
      <c r="C12" s="71"/>
      <c r="D12" s="71"/>
      <c r="E12" s="71"/>
      <c r="F12" s="72"/>
      <c r="G12" s="73"/>
      <c r="H12" s="16" t="str">
        <f>IF(ISERROR(MIN(SUM(H7:H8), SUM(H9:H10))+H11),"This cell will autopopulate.",MIN(SUM(H7:H8), SUM(H9:H10))+H11)</f>
        <v>This cell will autopopulate.</v>
      </c>
    </row>
    <row r="13" spans="1:10" s="6" customFormat="1" ht="18" customHeight="1" x14ac:dyDescent="0.25">
      <c r="A13" s="87" t="s">
        <v>1</v>
      </c>
      <c r="B13" s="87"/>
      <c r="C13" s="87"/>
      <c r="D13" s="87"/>
      <c r="E13" s="87"/>
      <c r="F13" s="87"/>
      <c r="G13" s="87"/>
      <c r="H13" s="87"/>
    </row>
    <row r="14" spans="1:10" s="6" customFormat="1" ht="18" customHeight="1" x14ac:dyDescent="0.25">
      <c r="A14" s="79" t="s">
        <v>72</v>
      </c>
      <c r="B14" s="79"/>
      <c r="C14" s="79"/>
      <c r="D14" s="79"/>
      <c r="E14" s="79"/>
      <c r="F14" s="79"/>
      <c r="G14" s="79"/>
      <c r="H14" s="79"/>
    </row>
    <row r="15" spans="1:10" s="7" customFormat="1" ht="30" customHeight="1" x14ac:dyDescent="0.25">
      <c r="A15" s="80" t="s">
        <v>89</v>
      </c>
      <c r="B15" s="81"/>
      <c r="C15" s="81"/>
      <c r="D15" s="81"/>
      <c r="E15" s="81"/>
      <c r="F15" s="81"/>
      <c r="G15" s="81"/>
      <c r="H15" s="82"/>
    </row>
    <row r="16" spans="1:10" s="24" customFormat="1" x14ac:dyDescent="0.25">
      <c r="A16" s="26" t="s">
        <v>0</v>
      </c>
      <c r="B16" s="93" t="s">
        <v>6</v>
      </c>
      <c r="C16" s="93"/>
      <c r="D16" s="93"/>
      <c r="E16" s="74" t="s">
        <v>17</v>
      </c>
      <c r="F16" s="74"/>
      <c r="G16" s="59" t="s">
        <v>18</v>
      </c>
      <c r="H16" s="30" t="s">
        <v>2</v>
      </c>
    </row>
    <row r="17" spans="1:9" s="24" customFormat="1" x14ac:dyDescent="0.25">
      <c r="A17" s="31" t="s">
        <v>8</v>
      </c>
      <c r="B17" s="75" t="s">
        <v>54</v>
      </c>
      <c r="C17" s="75"/>
      <c r="D17" s="75"/>
      <c r="E17" s="69" t="s">
        <v>19</v>
      </c>
      <c r="F17" s="69"/>
      <c r="G17" s="44" t="s">
        <v>20</v>
      </c>
      <c r="H17" s="61" t="str">
        <f t="shared" ref="H17:H23" si="1">IF(ISERROR(E17*G17),"This cell will autopopulate.",(E17*G17))</f>
        <v>This cell will autopopulate.</v>
      </c>
    </row>
    <row r="18" spans="1:9" s="24" customFormat="1" x14ac:dyDescent="0.25">
      <c r="A18" s="31"/>
      <c r="B18" s="75" t="s">
        <v>53</v>
      </c>
      <c r="C18" s="75"/>
      <c r="D18" s="75"/>
      <c r="E18" s="76"/>
      <c r="F18" s="77"/>
      <c r="G18" s="77"/>
      <c r="H18" s="78"/>
    </row>
    <row r="19" spans="1:9" s="24" customFormat="1" x14ac:dyDescent="0.25">
      <c r="A19" s="31" t="s">
        <v>16</v>
      </c>
      <c r="B19" s="75" t="s">
        <v>21</v>
      </c>
      <c r="C19" s="75"/>
      <c r="D19" s="75"/>
      <c r="E19" s="69" t="s">
        <v>19</v>
      </c>
      <c r="F19" s="69"/>
      <c r="G19" s="44" t="s">
        <v>20</v>
      </c>
      <c r="H19" s="61" t="str">
        <f t="shared" si="1"/>
        <v>This cell will autopopulate.</v>
      </c>
    </row>
    <row r="20" spans="1:9" s="24" customFormat="1" x14ac:dyDescent="0.25">
      <c r="A20" s="31" t="s">
        <v>26</v>
      </c>
      <c r="B20" s="68" t="s">
        <v>22</v>
      </c>
      <c r="C20" s="68"/>
      <c r="D20" s="68"/>
      <c r="E20" s="69" t="s">
        <v>19</v>
      </c>
      <c r="F20" s="69"/>
      <c r="G20" s="44" t="s">
        <v>20</v>
      </c>
      <c r="H20" s="61" t="str">
        <f t="shared" si="1"/>
        <v>This cell will autopopulate.</v>
      </c>
    </row>
    <row r="21" spans="1:9" s="24" customFormat="1" x14ac:dyDescent="0.25">
      <c r="A21" s="31" t="s">
        <v>27</v>
      </c>
      <c r="B21" s="68" t="s">
        <v>23</v>
      </c>
      <c r="C21" s="68"/>
      <c r="D21" s="68"/>
      <c r="E21" s="69" t="s">
        <v>19</v>
      </c>
      <c r="F21" s="69"/>
      <c r="G21" s="44" t="s">
        <v>20</v>
      </c>
      <c r="H21" s="61" t="str">
        <f t="shared" si="1"/>
        <v>This cell will autopopulate.</v>
      </c>
    </row>
    <row r="22" spans="1:9" s="24" customFormat="1" x14ac:dyDescent="0.25">
      <c r="A22" s="31" t="s">
        <v>28</v>
      </c>
      <c r="B22" s="68" t="s">
        <v>24</v>
      </c>
      <c r="C22" s="68"/>
      <c r="D22" s="68"/>
      <c r="E22" s="69" t="s">
        <v>19</v>
      </c>
      <c r="F22" s="69"/>
      <c r="G22" s="44" t="s">
        <v>20</v>
      </c>
      <c r="H22" s="61" t="str">
        <f t="shared" si="1"/>
        <v>This cell will autopopulate.</v>
      </c>
    </row>
    <row r="23" spans="1:9" s="24" customFormat="1" ht="15.75" thickBot="1" x14ac:dyDescent="0.3">
      <c r="A23" s="31" t="s">
        <v>29</v>
      </c>
      <c r="B23" s="68" t="s">
        <v>25</v>
      </c>
      <c r="C23" s="68"/>
      <c r="D23" s="68"/>
      <c r="E23" s="69" t="s">
        <v>19</v>
      </c>
      <c r="F23" s="69"/>
      <c r="G23" s="44" t="s">
        <v>20</v>
      </c>
      <c r="H23" s="61" t="str">
        <f t="shared" si="1"/>
        <v>This cell will autopopulate.</v>
      </c>
    </row>
    <row r="24" spans="1:9" s="24" customFormat="1" ht="20.25" thickBot="1" x14ac:dyDescent="0.3">
      <c r="A24" s="31" t="s">
        <v>30</v>
      </c>
      <c r="B24" s="70" t="s">
        <v>76</v>
      </c>
      <c r="C24" s="71"/>
      <c r="D24" s="71"/>
      <c r="E24" s="71"/>
      <c r="F24" s="71"/>
      <c r="G24" s="73"/>
      <c r="H24" s="16" t="str">
        <f>IF(ISERROR(SUM(H19:H23)+H17),"This cell will autopopulate.",SUM(H19:H23)+H17)</f>
        <v>This cell will autopopulate.</v>
      </c>
    </row>
    <row r="25" spans="1:9" s="24" customFormat="1" x14ac:dyDescent="0.25">
      <c r="A25" s="87" t="s">
        <v>1</v>
      </c>
      <c r="B25" s="87"/>
      <c r="C25" s="87"/>
      <c r="D25" s="87"/>
      <c r="E25" s="87"/>
      <c r="F25" s="87"/>
      <c r="G25" s="87"/>
      <c r="H25" s="87"/>
    </row>
    <row r="26" spans="1:9" s="24" customFormat="1" ht="29.25" customHeight="1" x14ac:dyDescent="0.25">
      <c r="A26" s="79" t="s">
        <v>73</v>
      </c>
      <c r="B26" s="79"/>
      <c r="C26" s="79"/>
      <c r="D26" s="79"/>
      <c r="E26" s="79"/>
      <c r="F26" s="79"/>
      <c r="G26" s="79"/>
      <c r="H26" s="79"/>
    </row>
    <row r="27" spans="1:9" s="24" customFormat="1" x14ac:dyDescent="0.25">
      <c r="A27" s="26" t="s">
        <v>0</v>
      </c>
      <c r="B27" s="93" t="s">
        <v>6</v>
      </c>
      <c r="C27" s="93"/>
      <c r="D27" s="93"/>
      <c r="E27" s="27" t="s">
        <v>7</v>
      </c>
      <c r="F27" s="59" t="s">
        <v>9</v>
      </c>
      <c r="G27" s="29" t="s">
        <v>4</v>
      </c>
      <c r="H27" s="30" t="s">
        <v>61</v>
      </c>
    </row>
    <row r="28" spans="1:9" s="7" customFormat="1" ht="95.25" customHeight="1" x14ac:dyDescent="0.25">
      <c r="A28" s="94" t="s">
        <v>11</v>
      </c>
      <c r="B28" s="66" t="s">
        <v>90</v>
      </c>
      <c r="C28" s="67"/>
      <c r="D28" s="67"/>
      <c r="E28" s="32">
        <v>3</v>
      </c>
      <c r="F28" s="33" t="s">
        <v>57</v>
      </c>
      <c r="G28" s="62" t="s">
        <v>58</v>
      </c>
      <c r="H28" s="57" t="str">
        <f>IF(ISERROR(E28*G28),"This cell will autopopulate.",(E28*G28))</f>
        <v>This cell will autopopulate.</v>
      </c>
    </row>
    <row r="29" spans="1:9" s="7" customFormat="1" ht="15" customHeight="1" x14ac:dyDescent="0.25">
      <c r="A29" s="95"/>
      <c r="B29" s="103" t="s">
        <v>31</v>
      </c>
      <c r="C29" s="104"/>
      <c r="D29" s="104"/>
      <c r="E29" s="57" t="s">
        <v>34</v>
      </c>
      <c r="F29" s="58" t="s">
        <v>32</v>
      </c>
      <c r="G29" s="58" t="s">
        <v>35</v>
      </c>
      <c r="H29" s="57" t="s">
        <v>50</v>
      </c>
    </row>
    <row r="30" spans="1:9" s="7" customFormat="1" ht="39" customHeight="1" x14ac:dyDescent="0.25">
      <c r="A30" s="95"/>
      <c r="B30" s="105"/>
      <c r="C30" s="106"/>
      <c r="D30" s="106"/>
      <c r="E30" s="32" t="s">
        <v>36</v>
      </c>
      <c r="F30" s="49" t="s">
        <v>46</v>
      </c>
      <c r="G30" s="46" t="s">
        <v>41</v>
      </c>
      <c r="H30" s="53">
        <v>0.05</v>
      </c>
      <c r="I30" s="56"/>
    </row>
    <row r="31" spans="1:9" s="7" customFormat="1" ht="67.5" customHeight="1" x14ac:dyDescent="0.25">
      <c r="A31" s="95"/>
      <c r="B31" s="105"/>
      <c r="C31" s="106"/>
      <c r="D31" s="106"/>
      <c r="E31" s="32" t="s">
        <v>37</v>
      </c>
      <c r="F31" s="49" t="s">
        <v>47</v>
      </c>
      <c r="G31" s="47" t="s">
        <v>42</v>
      </c>
      <c r="H31" s="53">
        <v>0.02</v>
      </c>
      <c r="I31" s="56"/>
    </row>
    <row r="32" spans="1:9" s="7" customFormat="1" ht="39" customHeight="1" x14ac:dyDescent="0.25">
      <c r="A32" s="95"/>
      <c r="B32" s="105"/>
      <c r="C32" s="106"/>
      <c r="D32" s="106"/>
      <c r="E32" s="32" t="s">
        <v>38</v>
      </c>
      <c r="F32" s="49" t="s">
        <v>33</v>
      </c>
      <c r="G32" s="48" t="s">
        <v>43</v>
      </c>
      <c r="H32" s="53">
        <v>0.02</v>
      </c>
      <c r="I32" s="56"/>
    </row>
    <row r="33" spans="1:8" s="7" customFormat="1" ht="39" customHeight="1" x14ac:dyDescent="0.25">
      <c r="A33" s="95"/>
      <c r="B33" s="105"/>
      <c r="C33" s="106"/>
      <c r="D33" s="106"/>
      <c r="E33" s="50" t="s">
        <v>39</v>
      </c>
      <c r="F33" s="51" t="s">
        <v>48</v>
      </c>
      <c r="G33" s="48" t="s">
        <v>44</v>
      </c>
      <c r="H33" s="54">
        <v>0.01</v>
      </c>
    </row>
    <row r="34" spans="1:8" s="7" customFormat="1" ht="39" customHeight="1" thickBot="1" x14ac:dyDescent="0.3">
      <c r="A34" s="96"/>
      <c r="B34" s="107"/>
      <c r="C34" s="108"/>
      <c r="D34" s="108"/>
      <c r="E34" s="32" t="s">
        <v>40</v>
      </c>
      <c r="F34" s="49" t="s">
        <v>49</v>
      </c>
      <c r="G34" s="52" t="s">
        <v>45</v>
      </c>
      <c r="H34" s="53">
        <v>0.01</v>
      </c>
    </row>
    <row r="35" spans="1:8" s="7" customFormat="1" ht="16.5" customHeight="1" thickBot="1" x14ac:dyDescent="0.3">
      <c r="A35" s="45"/>
      <c r="B35" s="109" t="s">
        <v>65</v>
      </c>
      <c r="C35" s="110"/>
      <c r="D35" s="110"/>
      <c r="E35" s="110"/>
      <c r="F35" s="110"/>
      <c r="G35" s="110"/>
      <c r="H35" s="55" t="str">
        <f>IF(ISERROR((G28/36)*H30+(G28/36)*H31+(G28/36)*H32+(G28/36)*H33+(G28/36)*H34),"This cell will autopopulate.",(G28/36)*H30+(G28/36)*H31+(G28/36)*H32+(G28/36)*H33+(G28/36)*H321/36)</f>
        <v>This cell will autopopulate.</v>
      </c>
    </row>
    <row r="36" spans="1:8" s="7" customFormat="1" ht="20.25" thickBot="1" x14ac:dyDescent="0.3">
      <c r="A36" s="42" t="s">
        <v>55</v>
      </c>
      <c r="B36" s="111" t="s">
        <v>75</v>
      </c>
      <c r="C36" s="72"/>
      <c r="D36" s="72"/>
      <c r="E36" s="72"/>
      <c r="F36" s="72"/>
      <c r="G36" s="112"/>
      <c r="H36" s="43" t="str">
        <f>H28</f>
        <v>This cell will autopopulate.</v>
      </c>
    </row>
    <row r="37" spans="1:8" s="7" customFormat="1" ht="15.75" thickBot="1" x14ac:dyDescent="0.3">
      <c r="A37" s="10" t="s">
        <v>0</v>
      </c>
      <c r="B37" s="113" t="s">
        <v>6</v>
      </c>
      <c r="C37" s="114"/>
      <c r="D37" s="115"/>
      <c r="E37" s="19" t="s">
        <v>7</v>
      </c>
      <c r="F37" s="20" t="s">
        <v>9</v>
      </c>
      <c r="G37" s="9" t="s">
        <v>4</v>
      </c>
      <c r="H37" s="11" t="s">
        <v>2</v>
      </c>
    </row>
    <row r="38" spans="1:8" s="7" customFormat="1" ht="80.25" customHeight="1" thickBot="1" x14ac:dyDescent="0.3">
      <c r="A38" s="17" t="s">
        <v>56</v>
      </c>
      <c r="B38" s="116" t="s">
        <v>74</v>
      </c>
      <c r="C38" s="117"/>
      <c r="D38" s="117"/>
      <c r="E38" s="21">
        <v>1</v>
      </c>
      <c r="F38" s="22" t="s">
        <v>63</v>
      </c>
      <c r="G38" s="18" t="s">
        <v>64</v>
      </c>
      <c r="H38" s="12" t="str">
        <f>IF(ISERROR(E38*G38),"This cell will autopopulate.",E38*G38)</f>
        <v>This cell will autopopulate.</v>
      </c>
    </row>
    <row r="39" spans="1:8" s="7" customFormat="1" ht="20.25" thickBot="1" x14ac:dyDescent="0.3">
      <c r="A39" s="34" t="s">
        <v>87</v>
      </c>
      <c r="B39" s="111" t="s">
        <v>78</v>
      </c>
      <c r="C39" s="72"/>
      <c r="D39" s="72"/>
      <c r="E39" s="72"/>
      <c r="F39" s="72"/>
      <c r="G39" s="112"/>
      <c r="H39" s="43" t="str">
        <f>H38</f>
        <v>This cell will autopopulate.</v>
      </c>
    </row>
    <row r="40" spans="1:8" s="7" customFormat="1" ht="30.75" customHeight="1" x14ac:dyDescent="0.25">
      <c r="A40" s="34">
        <v>1.5</v>
      </c>
      <c r="B40" s="102" t="s">
        <v>93</v>
      </c>
      <c r="C40" s="102"/>
      <c r="D40" s="102"/>
      <c r="E40" s="102"/>
      <c r="F40" s="102"/>
      <c r="G40" s="102"/>
      <c r="H40" s="65" t="str">
        <f>IF(ISERROR(H39+H36+H24+H12),"This cell will autopopulate.",(H39+H36+H24+H12))</f>
        <v>This cell will autopopulate.</v>
      </c>
    </row>
    <row r="41" spans="1:8" s="23" customFormat="1" ht="14.25" x14ac:dyDescent="0.2">
      <c r="A41" s="39" t="s">
        <v>0</v>
      </c>
      <c r="B41" s="87" t="s">
        <v>6</v>
      </c>
      <c r="C41" s="87"/>
      <c r="D41" s="87"/>
      <c r="E41" s="87"/>
      <c r="F41" s="87"/>
      <c r="G41" s="87"/>
      <c r="H41" s="87"/>
    </row>
    <row r="42" spans="1:8" ht="21.75" customHeight="1" x14ac:dyDescent="0.25">
      <c r="A42" s="83" t="s">
        <v>91</v>
      </c>
      <c r="B42" s="84"/>
      <c r="C42" s="84"/>
      <c r="D42" s="84"/>
      <c r="E42" s="84"/>
      <c r="F42" s="84"/>
      <c r="G42" s="84"/>
      <c r="H42" s="84"/>
    </row>
    <row r="43" spans="1:8" ht="18.75" customHeight="1" x14ac:dyDescent="0.25">
      <c r="A43" s="85" t="s">
        <v>13</v>
      </c>
      <c r="B43" s="86"/>
      <c r="C43" s="86"/>
      <c r="D43" s="86"/>
      <c r="E43" s="86"/>
      <c r="F43" s="86"/>
      <c r="G43" s="86"/>
      <c r="H43" s="86"/>
    </row>
    <row r="44" spans="1:8" s="23" customFormat="1" ht="45" customHeight="1" x14ac:dyDescent="0.2">
      <c r="A44" s="40">
        <v>2.1</v>
      </c>
      <c r="B44" s="99" t="s">
        <v>92</v>
      </c>
      <c r="C44" s="100"/>
      <c r="D44" s="100"/>
      <c r="E44" s="100"/>
      <c r="F44" s="100"/>
      <c r="G44" s="100"/>
      <c r="H44" s="101"/>
    </row>
    <row r="45" spans="1:8" s="6" customFormat="1" ht="48" customHeight="1" x14ac:dyDescent="0.25">
      <c r="A45" s="97" t="s">
        <v>95</v>
      </c>
      <c r="B45" s="98"/>
      <c r="C45" s="98"/>
      <c r="D45" s="98"/>
      <c r="E45" s="98"/>
      <c r="F45" s="98"/>
      <c r="G45" s="98"/>
      <c r="H45" s="98"/>
    </row>
    <row r="46" spans="1:8" s="7" customFormat="1" ht="16.5" customHeight="1" x14ac:dyDescent="0.25">
      <c r="A46" s="26" t="s">
        <v>0</v>
      </c>
      <c r="B46" s="93" t="s">
        <v>6</v>
      </c>
      <c r="C46" s="93"/>
      <c r="D46" s="93"/>
      <c r="E46" s="27" t="s">
        <v>7</v>
      </c>
      <c r="F46" s="28" t="s">
        <v>9</v>
      </c>
      <c r="G46" s="29" t="s">
        <v>4</v>
      </c>
      <c r="H46" s="30" t="s">
        <v>62</v>
      </c>
    </row>
    <row r="47" spans="1:8" s="7" customFormat="1" ht="25.5" customHeight="1" x14ac:dyDescent="0.25">
      <c r="A47" s="31" t="s">
        <v>66</v>
      </c>
      <c r="B47" s="66" t="s">
        <v>79</v>
      </c>
      <c r="C47" s="67"/>
      <c r="D47" s="67"/>
      <c r="E47" s="32">
        <v>25</v>
      </c>
      <c r="F47" s="33" t="s">
        <v>59</v>
      </c>
      <c r="G47" s="38" t="s">
        <v>60</v>
      </c>
      <c r="H47" s="60" t="str">
        <f>IF(ISERROR(E47*G47),"This cell will autopopulate.",E47*G47*5)</f>
        <v>This cell will autopopulate.</v>
      </c>
    </row>
    <row r="48" spans="1:8" s="7" customFormat="1" ht="25.5" customHeight="1" x14ac:dyDescent="0.25">
      <c r="A48" s="31" t="s">
        <v>67</v>
      </c>
      <c r="B48" s="66" t="s">
        <v>80</v>
      </c>
      <c r="C48" s="67"/>
      <c r="D48" s="67"/>
      <c r="E48" s="32">
        <v>25</v>
      </c>
      <c r="F48" s="33" t="s">
        <v>59</v>
      </c>
      <c r="G48" s="38" t="s">
        <v>60</v>
      </c>
      <c r="H48" s="60" t="str">
        <f t="shared" ref="H48:H50" si="2">IF(ISERROR(E48*G48),"This cell will autopopulate.",E48*G48*5)</f>
        <v>This cell will autopopulate.</v>
      </c>
    </row>
    <row r="49" spans="1:8" s="7" customFormat="1" ht="25.5" customHeight="1" x14ac:dyDescent="0.25">
      <c r="A49" s="31" t="s">
        <v>68</v>
      </c>
      <c r="B49" s="66" t="s">
        <v>81</v>
      </c>
      <c r="C49" s="67"/>
      <c r="D49" s="67"/>
      <c r="E49" s="32">
        <v>25</v>
      </c>
      <c r="F49" s="33" t="s">
        <v>59</v>
      </c>
      <c r="G49" s="38" t="s">
        <v>60</v>
      </c>
      <c r="H49" s="60" t="str">
        <f t="shared" si="2"/>
        <v>This cell will autopopulate.</v>
      </c>
    </row>
    <row r="50" spans="1:8" s="7" customFormat="1" ht="25.5" customHeight="1" x14ac:dyDescent="0.25">
      <c r="A50" s="63" t="s">
        <v>69</v>
      </c>
      <c r="B50" s="66" t="s">
        <v>82</v>
      </c>
      <c r="C50" s="67"/>
      <c r="D50" s="67"/>
      <c r="E50" s="32">
        <v>25</v>
      </c>
      <c r="F50" s="33" t="s">
        <v>59</v>
      </c>
      <c r="G50" s="38" t="s">
        <v>60</v>
      </c>
      <c r="H50" s="60" t="str">
        <f t="shared" si="2"/>
        <v>This cell will autopopulate.</v>
      </c>
    </row>
    <row r="51" spans="1:8" s="7" customFormat="1" ht="101.25" customHeight="1" x14ac:dyDescent="0.25">
      <c r="A51" s="31" t="s">
        <v>70</v>
      </c>
      <c r="B51" s="66" t="s">
        <v>90</v>
      </c>
      <c r="C51" s="67"/>
      <c r="D51" s="67"/>
      <c r="E51" s="32">
        <v>1</v>
      </c>
      <c r="F51" s="33" t="s">
        <v>14</v>
      </c>
      <c r="G51" s="41" t="s">
        <v>10</v>
      </c>
      <c r="H51" s="32" t="str">
        <f>IF(ISERROR(E51*G51),"This cell will autopopulate.",E51*G51)</f>
        <v>This cell will autopopulate.</v>
      </c>
    </row>
    <row r="52" spans="1:8" x14ac:dyDescent="0.25">
      <c r="A52" s="25"/>
      <c r="B52" s="35"/>
      <c r="C52" s="35"/>
      <c r="D52" s="35"/>
      <c r="E52" s="36"/>
      <c r="F52" s="36"/>
      <c r="G52" s="36"/>
      <c r="H52" s="37"/>
    </row>
    <row r="53" spans="1:8" x14ac:dyDescent="0.25">
      <c r="A53" s="25"/>
      <c r="B53" s="35"/>
      <c r="C53" s="35"/>
      <c r="D53" s="35"/>
      <c r="E53" s="36"/>
      <c r="F53" s="36"/>
      <c r="G53" s="36"/>
      <c r="H53" s="37"/>
    </row>
  </sheetData>
  <sheetProtection selectLockedCells="1"/>
  <mergeCells count="55">
    <mergeCell ref="B51:D51"/>
    <mergeCell ref="B48:D48"/>
    <mergeCell ref="A45:H45"/>
    <mergeCell ref="B44:H44"/>
    <mergeCell ref="B46:D46"/>
    <mergeCell ref="B49:D49"/>
    <mergeCell ref="B50:D50"/>
    <mergeCell ref="B47:D47"/>
    <mergeCell ref="A2:E2"/>
    <mergeCell ref="A3:H3"/>
    <mergeCell ref="G2:H2"/>
    <mergeCell ref="B28:D28"/>
    <mergeCell ref="A4:H4"/>
    <mergeCell ref="A5:H5"/>
    <mergeCell ref="B7:D7"/>
    <mergeCell ref="B6:D6"/>
    <mergeCell ref="A13:H13"/>
    <mergeCell ref="A14:H14"/>
    <mergeCell ref="B16:D16"/>
    <mergeCell ref="A28:A34"/>
    <mergeCell ref="B8:D8"/>
    <mergeCell ref="B17:D17"/>
    <mergeCell ref="B29:D34"/>
    <mergeCell ref="A25:H25"/>
    <mergeCell ref="A26:H26"/>
    <mergeCell ref="A15:H15"/>
    <mergeCell ref="B24:G24"/>
    <mergeCell ref="A42:H42"/>
    <mergeCell ref="A43:H43"/>
    <mergeCell ref="B41:H41"/>
    <mergeCell ref="B40:G40"/>
    <mergeCell ref="E23:F23"/>
    <mergeCell ref="B27:D27"/>
    <mergeCell ref="B23:D23"/>
    <mergeCell ref="B35:G35"/>
    <mergeCell ref="B39:G39"/>
    <mergeCell ref="B37:D37"/>
    <mergeCell ref="B38:D38"/>
    <mergeCell ref="B36:G36"/>
    <mergeCell ref="B9:D9"/>
    <mergeCell ref="B22:D22"/>
    <mergeCell ref="E19:F19"/>
    <mergeCell ref="E20:F20"/>
    <mergeCell ref="E21:F21"/>
    <mergeCell ref="E22:F22"/>
    <mergeCell ref="B12:G12"/>
    <mergeCell ref="E16:F16"/>
    <mergeCell ref="B19:D19"/>
    <mergeCell ref="B20:D20"/>
    <mergeCell ref="E17:F17"/>
    <mergeCell ref="B21:D21"/>
    <mergeCell ref="B11:D11"/>
    <mergeCell ref="B10:D10"/>
    <mergeCell ref="B18:D18"/>
    <mergeCell ref="E18:H18"/>
  </mergeCells>
  <pageMargins left="0.7" right="0.7" top="0.75" bottom="0.75" header="0.3" footer="0.3"/>
  <pageSetup scale="63" fitToHeight="2" orientation="landscape" r:id="rId1"/>
  <headerFooter>
    <oddHeader xml:space="preserve">&amp;CJEA Solicitation#&lt;&lt;&gt;&gt;
Appendix B - Response Workbook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aa8a934e4c5a3b0b4f10c9288f581181">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f2c60721c58e9a6a9ae74d759cd201e3"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EV5DVUR6RRZR-1275146407-33261</_dlc_DocId>
    <_dlc_DocIdUrl xmlns="53dbc0f4-2d3d-44b3-9905-25b4807b1361">
      <Url>http://finance/supply/pba/_layouts/15/DocIdRedir.aspx?ID=EV5DVUR6RRZR-1275146407-33261</Url>
      <Description>EV5DVUR6RRZR-1275146407-33261</Description>
    </_dlc_DocIdUrl>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973</Spec_x0020__x0023_>
    <EmailSubject xmlns="http://schemas.microsoft.com/sharepoint/v3" xsi:nil="true"/>
    <Spec_x0020__x0023_ xmlns="b3fec781-62d2-4f50-9b0f-56b6ddda0866">075-19</Spec_x0020__x0023_>
    <Doc_x0020_Type xmlns="c0086056-5044-4a33-b29f-c75672ab2bba" xsi:nil="true"/>
    <S_Year xmlns="c0086056-5044-4a33-b29f-c75672ab2bba">2019</S_Year>
    <EmailCc xmlns="http://schemas.microsoft.com/sharepoint/v3" xsi:nil="true"/>
  </documentManagement>
</p:properties>
</file>

<file path=customXml/itemProps1.xml><?xml version="1.0" encoding="utf-8"?>
<ds:datastoreItem xmlns:ds="http://schemas.openxmlformats.org/officeDocument/2006/customXml" ds:itemID="{8BB9CD8C-0F8E-4710-A1C8-9AF28D10A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2FEDEE-54B2-4B3E-BDF5-579EFFCFEACE}">
  <ds:schemaRefs>
    <ds:schemaRef ds:uri="http://schemas.microsoft.com/sharepoint/events"/>
  </ds:schemaRefs>
</ds:datastoreItem>
</file>

<file path=customXml/itemProps3.xml><?xml version="1.0" encoding="utf-8"?>
<ds:datastoreItem xmlns:ds="http://schemas.openxmlformats.org/officeDocument/2006/customXml" ds:itemID="{4B762C9F-4E94-4197-A750-14A051E93A81}">
  <ds:schemaRefs>
    <ds:schemaRef ds:uri="http://schemas.microsoft.com/sharepoint/v3/contenttype/forms"/>
  </ds:schemaRefs>
</ds:datastoreItem>
</file>

<file path=customXml/itemProps4.xml><?xml version="1.0" encoding="utf-8"?>
<ds:datastoreItem xmlns:ds="http://schemas.openxmlformats.org/officeDocument/2006/customXml" ds:itemID="{6081D79B-DD8E-4CA3-8435-3D52C8B78967}">
  <ds:schemaRefs>
    <ds:schemaRef ds:uri="http://schemas.microsoft.com/office/2006/metadata/properties"/>
    <ds:schemaRef ds:uri="http://schemas.microsoft.com/office/infopath/2007/PartnerControls"/>
    <ds:schemaRef ds:uri="http://purl.org/dc/elements/1.1/"/>
    <ds:schemaRef ds:uri="http://schemas.microsoft.com/sharepoint/v3"/>
    <ds:schemaRef ds:uri="http://schemas.microsoft.com/sharepoint/v4"/>
    <ds:schemaRef ds:uri="http://schemas.openxmlformats.org/package/2006/metadata/core-properties"/>
    <ds:schemaRef ds:uri="a6a118c7-e855-4f4e-b8ad-80e33b796d81"/>
    <ds:schemaRef ds:uri="http://purl.org/dc/terms/"/>
    <ds:schemaRef ds:uri="b3fec781-62d2-4f50-9b0f-56b6ddda0866"/>
    <ds:schemaRef ds:uri="c0086056-5044-4a33-b29f-c75672ab2bba"/>
    <ds:schemaRef ds:uri="http://schemas.microsoft.com/office/2006/documentManagement/types"/>
    <ds:schemaRef ds:uri="af23f7e8-60b8-4754-8d26-933e50c84a94"/>
    <ds:schemaRef ds:uri="53dbc0f4-2d3d-44b3-9905-25b4807b13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Response Workbook</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075-19 Appendix B  -  Response Workbook</dc:title>
  <dc:creator>Dambrose, Nickolas C.</dc:creator>
  <cp:lastModifiedBy>JEA User</cp:lastModifiedBy>
  <cp:lastPrinted>2017-03-21T13:54:26Z</cp:lastPrinted>
  <dcterms:created xsi:type="dcterms:W3CDTF">2015-12-14T15:26:59Z</dcterms:created>
  <dcterms:modified xsi:type="dcterms:W3CDTF">2019-03-08T18:53:48Z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fd1a5df8-a388-47a4-b7ce-584ecb036a3b</vt:lpwstr>
  </property>
  <property fmtid="{D5CDD505-2E9C-101B-9397-08002B2CF9AE}" pid="3" name="ContentTypeId">
    <vt:lpwstr>0x0101002E4E7A6CA0008041B529864F2CCE0609</vt:lpwstr>
  </property>
  <property fmtid="{D5CDD505-2E9C-101B-9397-08002B2CF9AE}" pid="4" name="IsMyDocuments">
    <vt:bool>true</vt:bool>
  </property>
</Properties>
</file>