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20\"/>
    </mc:Choice>
  </mc:AlternateContent>
  <bookViews>
    <workbookView xWindow="90" yWindow="45" windowWidth="12195" windowHeight="5310" activeTab="1"/>
  </bookViews>
  <sheets>
    <sheet name="Summary" sheetId="10" r:id="rId1"/>
    <sheet name="Appendix B - Response Workbook" sheetId="9" r:id="rId2"/>
  </sheets>
  <definedNames>
    <definedName name="_xlnm._FilterDatabase" localSheetId="1" hidden="1">'Appendix B - Response Workbook'!$A$7:$K$38</definedName>
    <definedName name="_xlnm.Print_Area" localSheetId="1">'Appendix B - Response Workbook'!$A$1:$K$72</definedName>
  </definedNames>
  <calcPr calcId="162913" concurrentCalc="0"/>
</workbook>
</file>

<file path=xl/calcChain.xml><?xml version="1.0" encoding="utf-8"?>
<calcChain xmlns="http://schemas.openxmlformats.org/spreadsheetml/2006/main">
  <c r="K9" i="9" l="1"/>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8" i="9"/>
  <c r="K38" i="9"/>
  <c r="D5" i="10"/>
  <c r="I44" i="9"/>
  <c r="I45" i="9"/>
  <c r="I43" i="9"/>
  <c r="I46" i="9"/>
  <c r="D6" i="10"/>
  <c r="C71" i="9"/>
  <c r="I71" i="9"/>
  <c r="I72" i="9"/>
  <c r="D9" i="10"/>
  <c r="I64" i="9"/>
  <c r="I65" i="9"/>
  <c r="I62" i="9"/>
  <c r="I63" i="9"/>
  <c r="I61" i="9"/>
  <c r="I59" i="9"/>
  <c r="I60" i="9"/>
  <c r="I52" i="9"/>
  <c r="I51" i="9"/>
  <c r="I58" i="9"/>
  <c r="I66" i="9"/>
  <c r="I53" i="9"/>
  <c r="D7" i="10"/>
  <c r="D8" i="10"/>
  <c r="D12" i="10"/>
  <c r="D10" i="10"/>
</calcChain>
</file>

<file path=xl/sharedStrings.xml><?xml version="1.0" encoding="utf-8"?>
<sst xmlns="http://schemas.openxmlformats.org/spreadsheetml/2006/main" count="234" uniqueCount="105">
  <si>
    <t>&lt;Insert Company Name Here&gt;</t>
  </si>
  <si>
    <t>Item No</t>
  </si>
  <si>
    <t>Street Address and Zip Code</t>
  </si>
  <si>
    <t>Site Name and Facility Type</t>
  </si>
  <si>
    <t>Cleanable Square Feet*</t>
  </si>
  <si>
    <t>Estimated One (1) Year Volume</t>
  </si>
  <si>
    <t>Unit of Measure</t>
  </si>
  <si>
    <t>Price Per Unit</t>
  </si>
  <si>
    <t>Total Price</t>
  </si>
  <si>
    <t>21 W Church St, 32202</t>
  </si>
  <si>
    <t>per month</t>
  </si>
  <si>
    <t>&lt;insert price per month here&gt;</t>
  </si>
  <si>
    <t>21 East Church St, 32202</t>
  </si>
  <si>
    <t>421 Laura St N, 32202</t>
  </si>
  <si>
    <t>JEA Tower Plaza 1 Floor 3, Office</t>
  </si>
  <si>
    <t>Description of Services</t>
  </si>
  <si>
    <t>2.1.1</t>
  </si>
  <si>
    <t>Per Visit Charge</t>
  </si>
  <si>
    <t>per visit</t>
  </si>
  <si>
    <t>2.1.2</t>
  </si>
  <si>
    <t>Hourly Rate - Company Supervisor</t>
  </si>
  <si>
    <t>per hour</t>
  </si>
  <si>
    <t>2.1.3</t>
  </si>
  <si>
    <t>Hourly Rate - Janitor</t>
  </si>
  <si>
    <t>2.2.1</t>
  </si>
  <si>
    <t>2.2.2</t>
  </si>
  <si>
    <t>Composite or Terrazo Floor Treatment</t>
  </si>
  <si>
    <t>per square foot</t>
  </si>
  <si>
    <t>Wet Extraction Shampoo of Carpet</t>
  </si>
  <si>
    <t>Pressure Wash - JEA Plaza Deck Area (with specified Simple Green cleaning agent)</t>
  </si>
  <si>
    <t>Pressure Wash - Adair Garage Parking Area</t>
  </si>
  <si>
    <t>Marble Floor and Marble Counter Treatment</t>
  </si>
  <si>
    <t>Pressure Wash Loading Dock Areas</t>
  </si>
  <si>
    <t>Parquet Wood Floor Treatment</t>
  </si>
  <si>
    <t>Brick Floor Treatment</t>
  </si>
  <si>
    <t>4 ) Parts and Materials</t>
  </si>
  <si>
    <t>Estimated Parts &amp; Materials Needed</t>
  </si>
  <si>
    <t>dollars</t>
  </si>
  <si>
    <t>Fixture Count**</t>
  </si>
  <si>
    <t>Population</t>
  </si>
  <si>
    <t>APPENDIX B – RESPONSE WORKBOOK</t>
  </si>
  <si>
    <t>N/A</t>
  </si>
  <si>
    <t xml:space="preserve">Total Cost Section 4 </t>
  </si>
  <si>
    <t>Total Cost Section 3</t>
  </si>
  <si>
    <t xml:space="preserve">Total Cost Section 2.2 </t>
  </si>
  <si>
    <t>Total Cost Section 1</t>
  </si>
  <si>
    <t>Total Cost Section 2.1</t>
  </si>
  <si>
    <t>Motor Pool</t>
  </si>
  <si>
    <t>JEA Tower Plaza I Basement, Parking</t>
  </si>
  <si>
    <t>JEA Tower Plaza I Floor 1, Office</t>
  </si>
  <si>
    <t>JEA Tower Plaza I Floor 2, Office</t>
  </si>
  <si>
    <t>JEA Tower Plaza I Floor 4, Office</t>
  </si>
  <si>
    <t>JEA Tower Plaza I Floor 5, Office</t>
  </si>
  <si>
    <t>JEA Tower Plaza I Floor 6, Office</t>
  </si>
  <si>
    <t>JEA Tower Plaza I Floor 7, Office</t>
  </si>
  <si>
    <t>JEA Tower Plaza I Floor 8, Office</t>
  </si>
  <si>
    <t>JEA Tower Plaza I Floor 9, Office</t>
  </si>
  <si>
    <t>JEA Tower Plaza I Floor 10, Office</t>
  </si>
  <si>
    <t>JEA Tower Plaza I Floor 11, Office</t>
  </si>
  <si>
    <t>JEA Tower Plaza I Floor 12, Office</t>
  </si>
  <si>
    <t>JEA Tower Plaza I Floor 13, Office</t>
  </si>
  <si>
    <t>JEA Tower Plaza I Floor 14, Office</t>
  </si>
  <si>
    <t>JEA Tower Plaza I Floor 15, Office</t>
  </si>
  <si>
    <t>JEA Tower Plaza I Floor 16, Office</t>
  </si>
  <si>
    <t>JEA Tower Plaza I Floor 17, Office</t>
  </si>
  <si>
    <t>JEA Tower Plaza I Floor 18, Office</t>
  </si>
  <si>
    <t>JEA Tower Plaza I Floor 19, Office</t>
  </si>
  <si>
    <t>Customer Center Plaza II Floor 2, Office</t>
  </si>
  <si>
    <t>Customer Center Plaza II Floor 3, Office</t>
  </si>
  <si>
    <t>Customer Center Plaza II Floor 4, Office</t>
  </si>
  <si>
    <t>Customer Center Plaza II Floor 5, Office</t>
  </si>
  <si>
    <t>Customer Center Plaza II Floor 6, Office</t>
  </si>
  <si>
    <t>Customer Center Plaza II Floor 1, Office</t>
  </si>
  <si>
    <t>Markup Percentage not to exceed 10%</t>
  </si>
  <si>
    <t>Section 2.1 ) Emergency Cleaning Services</t>
  </si>
  <si>
    <t>APPENDIX B - RESPONSE WORKBOOK</t>
  </si>
  <si>
    <t xml:space="preserve">Section </t>
  </si>
  <si>
    <t xml:space="preserve">Total </t>
  </si>
  <si>
    <t xml:space="preserve">Annual Total </t>
  </si>
  <si>
    <t>FOR DOWNTOWN CAMPUS - OPEN MARKET</t>
  </si>
  <si>
    <t xml:space="preserve">Section 1 - Regularly (Scheduled) Cleaning Services Annual  Total </t>
  </si>
  <si>
    <t>Section 2.1 - Emergency Cleaning Services</t>
  </si>
  <si>
    <t>Section 2.2- Ad - Hoc Cleaning Services</t>
  </si>
  <si>
    <t>Section 3 - Ad - Hoc Specialized Cleaning Services</t>
  </si>
  <si>
    <t>Section 4 - Parts and Materials</t>
  </si>
  <si>
    <t>** Per industry standards, fixture count is used to quantify bathroom cleaning needs (toilet, urinal, sink, shower, and mirror).</t>
  </si>
  <si>
    <t xml:space="preserve">* Cleanable Square Feet = cleanable square feet for each location less the square footage of the bathrooms. </t>
  </si>
  <si>
    <t>Section 2.2 ) Ad-Hoc Cleaning Services</t>
  </si>
  <si>
    <t>Section 3 ) Ad-Hoc Specialized Cleaning Services</t>
  </si>
  <si>
    <t>Plaza Deck Area &amp; steps to Sidewalk, Waterproofed Deck</t>
  </si>
  <si>
    <t>Adair Building Plaza III, Mezzanine Public areas, Hallways, (excluding Parking decks)</t>
  </si>
  <si>
    <t>&lt;insert price per visit here&gt;</t>
  </si>
  <si>
    <t>&lt;insert price per hour here&gt;</t>
  </si>
  <si>
    <t>&lt;insert price per square foot here&gt;</t>
  </si>
  <si>
    <t>&lt;insert markup percentage here&gt;</t>
  </si>
  <si>
    <t xml:space="preserve">One (1) Year Total -Amount to be entered on Response Form </t>
  </si>
  <si>
    <r>
      <t>Section 1 ) Regular (Scheduled) Cleaning Services {Appendix A - Technical Specifications - Sections 11</t>
    </r>
    <r>
      <rPr>
        <b/>
        <sz val="14"/>
        <rFont val="Times New Roman"/>
        <family val="1"/>
      </rPr>
      <t xml:space="preserve"> and 12</t>
    </r>
    <r>
      <rPr>
        <b/>
        <sz val="14"/>
        <color theme="1"/>
        <rFont val="Times New Roman"/>
        <family val="1"/>
      </rPr>
      <t>}</t>
    </r>
  </si>
  <si>
    <t>Company shall submit pricing in Column G to perform Ad-Hoc Cleaning Services as described in Section 13.2 of "Appendix A - Technical Specifications".  Ad-hoc Cleaning Services shall be approved by JEA Contract Administrator or their designee.  Ad-hoc Cleaning Services shall use the submitted hourly rates below for Company Supervisor and Janitors. Ad-Hoc Cleaning Services shall have a one (1) hour minimum applied to their hourly rates upon arrival at the job site.</t>
  </si>
  <si>
    <r>
      <t xml:space="preserve">Company shall submit pricing in Column G to perform Ad-Hoc Specialized Cleaning Services as described in Section 13.3 of "Appendix A - Technical Specifications," the pricing submitted for this section shall be applied to the items below.  No additional labor charges shall be added.  </t>
    </r>
    <r>
      <rPr>
        <b/>
        <u/>
        <sz val="10"/>
        <rFont val="Times New Roman"/>
        <family val="1"/>
      </rPr>
      <t xml:space="preserve">JEA will not provide the consumable products (ie. carpet cleaning agents, stripping agents, sealants, etc.) required to complete the services described in this section, Item Numbers 3.01, 3.02, 3.03, 3.05, 3.07, and 3.08.  As a result, pricing for these Item Numbers must include any consumable products required.   Item numbers 3.04 and 3.06 do not require the use of any consumable products.  </t>
    </r>
  </si>
  <si>
    <t>Adair Building Plaza III, Wellness Center</t>
  </si>
  <si>
    <t xml:space="preserve">Company shall submit pricing in Column G for Parts and Materials as described in Section 14 of "Appendix A - Technical Specifications," it is JEA's intent to provide janitorial supplies to Company whenever possible.  If / when the JEA Contract Administrator deems that janitorial supplies shall be provided by Company, then the mark-up percentage submitted below shall apply.  </t>
  </si>
  <si>
    <t>Company shall submit pricing in Column G to perform Emergency Cleaning Services as described in Section 13.1 of "Appendix A - Technical Specifications".  Emergency Cleaning Services shall be approved by JEA Contract Administrator or their designee.  Emergency Cleaning Services shall apply the Per Visit Charge in addition to the submitted hourly rates for Company Supervisor and Janitors.  Emergency Cleaning Services shall have a one (1) hour minimum applied to their hourly rates upon arrival at the job site.  Normally after regular work hours of 7:00 am – 9:00 pm, Monday – Friday and on JEA holidays.</t>
  </si>
  <si>
    <t>038-20 FACILITIES JANITORIAL SERVICES FOR DOWNTOWN CAMPUS - OPEN MARKET</t>
  </si>
  <si>
    <t xml:space="preserve">038-20 FACILITIES JANITORIAL SERVICES </t>
  </si>
  <si>
    <r>
      <t>Company shall submit pricing in Column J to perform scheduled cleaning services as described in Sections 11 and 12</t>
    </r>
    <r>
      <rPr>
        <sz val="10"/>
        <color rgb="FFFF0000"/>
        <rFont val="Times New Roman"/>
        <family val="1"/>
      </rPr>
      <t xml:space="preserve"> </t>
    </r>
    <r>
      <rPr>
        <sz val="10"/>
        <color theme="1"/>
        <rFont val="Times New Roman"/>
        <family val="1"/>
      </rPr>
      <t xml:space="preserve">of "Appendix A - Technical Specifications".  The estimated one (1) year quantities are to be used as guidelines and are not a guarantee of work.  All response prices shall include all travel, parts, tools and materials to complete the service.  Note that all daily, weekly, twice a week, monthly, quarterly, and annual cleanings shall be included in the submitted monthly price.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</si>
</sst>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_(* #,##0_);_(* \(#,##0\);_(* &quot;-&quot;??_);_(@_)"/>
  </numFmts>
  <fonts count="29" x14ac:knownFonts="1">
    <font>
      <sz val="11"/>
      <color theme="1"/>
      <name val="Calibri"/>
      <family val="2"/>
      <scheme val="minor"/>
    </font>
    <font>
      <b/>
      <sz val="12"/>
      <color theme="1"/>
      <name val="Times New Roman"/>
      <family val="1"/>
    </font>
    <font>
      <b/>
      <sz val="11"/>
      <color theme="1"/>
      <name val="Times New Roman"/>
      <family val="1"/>
    </font>
    <font>
      <sz val="9"/>
      <color rgb="FF000000"/>
      <name val="Arial"/>
      <family val="2"/>
    </font>
    <font>
      <i/>
      <sz val="11"/>
      <color theme="1"/>
      <name val="Times New Roman"/>
      <family val="1"/>
    </font>
    <font>
      <i/>
      <sz val="10"/>
      <color theme="1"/>
      <name val="Times New Roman"/>
      <family val="1"/>
    </font>
    <font>
      <sz val="10"/>
      <color theme="1"/>
      <name val="Times New Roman"/>
      <family val="1"/>
    </font>
    <font>
      <sz val="11"/>
      <color theme="1"/>
      <name val="Calibri"/>
      <family val="2"/>
      <scheme val="minor"/>
    </font>
    <font>
      <b/>
      <i/>
      <sz val="9"/>
      <color theme="4"/>
      <name val="Arial"/>
      <family val="2"/>
    </font>
    <font>
      <sz val="10"/>
      <name val="Times New Roman"/>
      <family val="1"/>
    </font>
    <font>
      <b/>
      <sz val="11"/>
      <color theme="1"/>
      <name val="Calibri"/>
      <family val="2"/>
      <scheme val="minor"/>
    </font>
    <font>
      <i/>
      <sz val="10"/>
      <name val="Times New Roman"/>
      <family val="1"/>
    </font>
    <font>
      <b/>
      <sz val="10"/>
      <color theme="4"/>
      <name val="Times New Roman"/>
      <family val="1"/>
    </font>
    <font>
      <sz val="10"/>
      <color theme="4"/>
      <name val="Times New Roman"/>
      <family val="1"/>
    </font>
    <font>
      <b/>
      <sz val="12"/>
      <color rgb="FF0070C0"/>
      <name val="Times New Roman"/>
      <family val="1"/>
    </font>
    <font>
      <sz val="10.5"/>
      <color theme="1"/>
      <name val="Calibri"/>
      <family val="2"/>
      <scheme val="minor"/>
    </font>
    <font>
      <b/>
      <u/>
      <sz val="10"/>
      <name val="Times New Roman"/>
      <family val="1"/>
    </font>
    <font>
      <b/>
      <sz val="12"/>
      <name val="Times New Roman"/>
      <family val="1"/>
    </font>
    <font>
      <sz val="10.5"/>
      <color theme="1"/>
      <name val="Times New Roman"/>
      <family val="1"/>
    </font>
    <font>
      <b/>
      <sz val="14"/>
      <color theme="1"/>
      <name val="Times New Roman"/>
      <family val="1"/>
    </font>
    <font>
      <b/>
      <sz val="16"/>
      <color theme="1"/>
      <name val="Times New Roman"/>
      <family val="1"/>
    </font>
    <font>
      <sz val="10"/>
      <color rgb="FFFF0000"/>
      <name val="Times New Roman"/>
      <family val="1"/>
    </font>
    <font>
      <b/>
      <sz val="14"/>
      <name val="Times New Roman"/>
      <family val="1"/>
    </font>
    <font>
      <sz val="16"/>
      <color theme="1"/>
      <name val="Times New Roman"/>
      <family val="1"/>
    </font>
    <font>
      <b/>
      <sz val="16"/>
      <color rgb="FFFF0000"/>
      <name val="Times New Roman"/>
      <family val="1"/>
    </font>
    <font>
      <b/>
      <sz val="10"/>
      <color theme="1"/>
      <name val="Times New Roman"/>
      <family val="1"/>
    </font>
    <font>
      <sz val="10.5"/>
      <name val="Times New Roman"/>
      <family val="1"/>
    </font>
    <font>
      <sz val="9"/>
      <color rgb="FF000000"/>
      <name val="Times New Roman"/>
      <family val="1"/>
    </font>
    <font>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CC"/>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7" fillId="0" borderId="0" applyFont="0" applyFill="0" applyBorder="0" applyAlignment="0" applyProtection="0"/>
    <xf numFmtId="43" fontId="7" fillId="0" borderId="0" applyFont="0" applyFill="0" applyBorder="0" applyAlignment="0" applyProtection="0"/>
    <xf numFmtId="0" fontId="7" fillId="3" borderId="28" applyNumberFormat="0" applyFont="0" applyAlignment="0" applyProtection="0"/>
  </cellStyleXfs>
  <cellXfs count="166">
    <xf numFmtId="0" fontId="0" fillId="0" borderId="0" xfId="0"/>
    <xf numFmtId="0" fontId="0" fillId="0" borderId="0" xfId="0" applyFill="1"/>
    <xf numFmtId="2" fontId="4" fillId="0" borderId="0" xfId="0" applyNumberFormat="1" applyFont="1" applyBorder="1" applyAlignment="1">
      <alignment horizontal="left" vertical="top" wrapText="1"/>
    </xf>
    <xf numFmtId="0" fontId="8" fillId="0" borderId="0" xfId="0" applyFont="1" applyFill="1" applyBorder="1" applyAlignment="1">
      <alignment horizontal="center" vertical="center"/>
    </xf>
    <xf numFmtId="44" fontId="3" fillId="0" borderId="0" xfId="1" applyFont="1" applyFill="1" applyBorder="1" applyAlignment="1">
      <alignment horizontal="center" vertical="center" wrapText="1"/>
    </xf>
    <xf numFmtId="0" fontId="10" fillId="0" borderId="0" xfId="0" applyFont="1" applyFill="1" applyAlignment="1">
      <alignment horizontal="center"/>
    </xf>
    <xf numFmtId="0" fontId="0" fillId="0" borderId="0" xfId="0" applyFont="1" applyFill="1"/>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8"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Fill="1" applyBorder="1" applyAlignment="1">
      <alignment wrapText="1"/>
    </xf>
    <xf numFmtId="0" fontId="15" fillId="0" borderId="0" xfId="0" applyFont="1" applyFill="1"/>
    <xf numFmtId="0" fontId="0" fillId="0" borderId="0" xfId="0" applyFill="1" applyAlignment="1">
      <alignment horizontal="left" vertical="center"/>
    </xf>
    <xf numFmtId="164" fontId="5" fillId="0" borderId="0" xfId="0" applyNumberFormat="1" applyFont="1" applyBorder="1" applyAlignment="1" applyProtection="1">
      <alignment vertical="center"/>
    </xf>
    <xf numFmtId="164" fontId="4" fillId="0" borderId="0" xfId="0" applyNumberFormat="1" applyFont="1" applyBorder="1" applyAlignment="1">
      <alignment horizontal="left" vertical="top" wrapText="1"/>
    </xf>
    <xf numFmtId="164" fontId="0" fillId="0" borderId="0" xfId="0" applyNumberFormat="1" applyAlignment="1">
      <alignment horizontal="center"/>
    </xf>
    <xf numFmtId="164" fontId="1" fillId="0" borderId="0" xfId="0" applyNumberFormat="1" applyFont="1" applyFill="1" applyBorder="1" applyAlignment="1">
      <alignment horizontal="center" vertical="center"/>
    </xf>
    <xf numFmtId="44" fontId="3" fillId="0" borderId="0" xfId="1" applyFont="1" applyFill="1" applyBorder="1" applyAlignment="1">
      <alignment horizontal="center" vertical="center" wrapText="1"/>
    </xf>
    <xf numFmtId="44" fontId="1" fillId="0" borderId="0" xfId="0" applyNumberFormat="1" applyFont="1" applyFill="1" applyBorder="1" applyAlignment="1">
      <alignment horizontal="center" vertical="center"/>
    </xf>
    <xf numFmtId="0" fontId="20" fillId="0" borderId="32" xfId="0" applyFont="1" applyFill="1" applyBorder="1" applyAlignment="1" applyProtection="1">
      <alignment horizontal="center" vertical="center" wrapText="1"/>
    </xf>
    <xf numFmtId="44" fontId="20" fillId="0" borderId="15" xfId="0" applyNumberFormat="1" applyFont="1" applyBorder="1"/>
    <xf numFmtId="0" fontId="23" fillId="0" borderId="0" xfId="0" applyFont="1" applyBorder="1" applyAlignment="1">
      <alignment horizontal="center"/>
    </xf>
    <xf numFmtId="44" fontId="23" fillId="0" borderId="0" xfId="0" applyNumberFormat="1" applyFont="1" applyBorder="1"/>
    <xf numFmtId="44" fontId="24" fillId="0" borderId="35" xfId="0" applyNumberFormat="1" applyFont="1" applyFill="1" applyBorder="1"/>
    <xf numFmtId="0" fontId="13" fillId="3" borderId="1" xfId="3" applyFont="1" applyBorder="1" applyAlignment="1" applyProtection="1">
      <alignment horizontal="center" vertical="center" wrapText="1"/>
      <protection locked="0"/>
    </xf>
    <xf numFmtId="0" fontId="5" fillId="0" borderId="17" xfId="0" applyFont="1" applyFill="1" applyBorder="1" applyAlignment="1" applyProtection="1">
      <alignment horizontal="center" vertical="center"/>
    </xf>
    <xf numFmtId="0" fontId="5" fillId="0" borderId="17" xfId="0" applyFont="1" applyFill="1" applyBorder="1" applyAlignment="1" applyProtection="1">
      <alignment vertical="center"/>
    </xf>
    <xf numFmtId="0" fontId="11" fillId="0"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1" xfId="0" applyFont="1" applyFill="1" applyBorder="1" applyAlignment="1" applyProtection="1">
      <alignment vertical="center" wrapText="1"/>
    </xf>
    <xf numFmtId="0" fontId="18" fillId="0" borderId="1" xfId="0" applyFont="1" applyFill="1" applyBorder="1" applyAlignment="1" applyProtection="1">
      <alignment horizontal="center" vertical="center" wrapText="1"/>
    </xf>
    <xf numFmtId="165" fontId="18" fillId="0" borderId="1" xfId="2" applyNumberFormat="1" applyFont="1" applyFill="1" applyBorder="1" applyAlignment="1" applyProtection="1">
      <alignment vertical="center"/>
    </xf>
    <xf numFmtId="165" fontId="18" fillId="0" borderId="1" xfId="2" applyNumberFormat="1" applyFont="1" applyFill="1" applyBorder="1" applyAlignment="1" applyProtection="1">
      <alignment vertical="center" wrapText="1"/>
    </xf>
    <xf numFmtId="165" fontId="18" fillId="0" borderId="1" xfId="2" applyNumberFormat="1" applyFont="1" applyFill="1" applyBorder="1" applyAlignment="1" applyProtection="1">
      <alignment horizontal="right"/>
    </xf>
    <xf numFmtId="44" fontId="20" fillId="0" borderId="32" xfId="0" applyNumberFormat="1" applyFont="1" applyFill="1" applyBorder="1" applyAlignment="1">
      <alignment horizontal="center"/>
    </xf>
    <xf numFmtId="44" fontId="20" fillId="0" borderId="32" xfId="0" applyNumberFormat="1" applyFont="1" applyBorder="1" applyAlignment="1">
      <alignment horizontal="center"/>
    </xf>
    <xf numFmtId="44" fontId="20" fillId="0" borderId="41" xfId="0" applyNumberFormat="1" applyFont="1" applyBorder="1" applyAlignment="1">
      <alignment horizontal="center"/>
    </xf>
    <xf numFmtId="0" fontId="18" fillId="0" borderId="1" xfId="0"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164" fontId="2" fillId="0" borderId="37"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2" fontId="18" fillId="0" borderId="31" xfId="0" applyNumberFormat="1" applyFont="1" applyFill="1" applyBorder="1" applyAlignment="1" applyProtection="1">
      <alignment horizontal="left" vertical="center" wrapText="1"/>
    </xf>
    <xf numFmtId="0" fontId="26" fillId="0" borderId="1" xfId="0" applyFont="1" applyFill="1" applyBorder="1" applyAlignment="1" applyProtection="1">
      <alignment horizontal="center" vertical="center"/>
    </xf>
    <xf numFmtId="44" fontId="3" fillId="0" borderId="32" xfId="1" applyNumberFormat="1" applyFont="1" applyFill="1" applyBorder="1" applyAlignment="1" applyProtection="1">
      <alignment vertical="center" wrapText="1"/>
    </xf>
    <xf numFmtId="0" fontId="0" fillId="0" borderId="31" xfId="0" applyFont="1" applyFill="1" applyBorder="1" applyProtection="1"/>
    <xf numFmtId="0" fontId="0" fillId="0" borderId="1" xfId="0" applyFont="1" applyFill="1" applyBorder="1" applyProtection="1"/>
    <xf numFmtId="0" fontId="17" fillId="0" borderId="1" xfId="0" applyFont="1" applyFill="1" applyBorder="1" applyAlignment="1" applyProtection="1">
      <alignment horizontal="center" vertical="center" wrapText="1"/>
    </xf>
    <xf numFmtId="44" fontId="1" fillId="0" borderId="32" xfId="0" applyNumberFormat="1" applyFont="1" applyFill="1" applyBorder="1" applyAlignment="1" applyProtection="1">
      <alignment horizontal="center"/>
    </xf>
    <xf numFmtId="164" fontId="2" fillId="0" borderId="19" xfId="0" applyNumberFormat="1"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164" fontId="18" fillId="0" borderId="31" xfId="0" applyNumberFormat="1" applyFont="1" applyFill="1" applyBorder="1" applyAlignment="1" applyProtection="1">
      <alignment horizontal="left" vertical="center" wrapText="1"/>
    </xf>
    <xf numFmtId="0" fontId="26" fillId="0" borderId="4" xfId="0" applyFont="1" applyFill="1" applyBorder="1" applyAlignment="1" applyProtection="1">
      <alignment horizontal="left"/>
    </xf>
    <xf numFmtId="0" fontId="18" fillId="0" borderId="4" xfId="0" applyFont="1" applyBorder="1" applyAlignment="1" applyProtection="1">
      <alignment horizontal="left"/>
    </xf>
    <xf numFmtId="0" fontId="0" fillId="0" borderId="13" xfId="0" applyFont="1" applyFill="1" applyBorder="1" applyProtection="1"/>
    <xf numFmtId="0" fontId="0" fillId="0" borderId="14" xfId="0" applyFont="1" applyFill="1" applyBorder="1" applyProtection="1"/>
    <xf numFmtId="0" fontId="2" fillId="0" borderId="7" xfId="0" applyFont="1" applyBorder="1" applyAlignment="1" applyProtection="1">
      <alignment horizontal="center" vertical="center" wrapText="1"/>
    </xf>
    <xf numFmtId="0" fontId="18" fillId="0" borderId="1" xfId="0" applyFont="1" applyBorder="1" applyAlignment="1" applyProtection="1">
      <alignment horizontal="left"/>
    </xf>
    <xf numFmtId="164" fontId="4" fillId="0" borderId="0" xfId="0" applyNumberFormat="1" applyFont="1" applyBorder="1" applyAlignment="1" applyProtection="1">
      <alignment horizontal="left" vertical="top" wrapText="1"/>
    </xf>
    <xf numFmtId="2" fontId="4" fillId="0" borderId="0" xfId="0" applyNumberFormat="1" applyFont="1" applyBorder="1" applyAlignment="1" applyProtection="1">
      <alignment horizontal="left" vertical="top" wrapText="1"/>
    </xf>
    <xf numFmtId="0" fontId="18" fillId="0" borderId="1" xfId="0" applyFont="1" applyFill="1" applyBorder="1" applyAlignment="1" applyProtection="1">
      <alignment horizontal="left" wrapText="1"/>
    </xf>
    <xf numFmtId="0" fontId="18" fillId="0" borderId="4" xfId="0" applyFont="1" applyFill="1" applyBorder="1" applyAlignment="1" applyProtection="1">
      <alignment horizontal="left" wrapText="1"/>
    </xf>
    <xf numFmtId="44" fontId="3" fillId="0" borderId="6"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28" fillId="0" borderId="13" xfId="0" applyFont="1" applyFill="1" applyBorder="1" applyProtection="1"/>
    <xf numFmtId="0" fontId="28" fillId="0" borderId="14" xfId="0" applyFont="1" applyFill="1" applyBorder="1" applyProtection="1"/>
    <xf numFmtId="0" fontId="24" fillId="0" borderId="33" xfId="0" applyFont="1" applyFill="1" applyBorder="1" applyAlignment="1">
      <alignment horizontal="left"/>
    </xf>
    <xf numFmtId="0" fontId="24" fillId="0" borderId="34" xfId="0" applyFont="1" applyFill="1" applyBorder="1" applyAlignment="1">
      <alignment horizontal="left"/>
    </xf>
    <xf numFmtId="0" fontId="20" fillId="2" borderId="30"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25" xfId="0" applyFont="1" applyFill="1" applyBorder="1" applyAlignment="1" applyProtection="1">
      <alignment horizontal="center" vertical="center" wrapText="1"/>
    </xf>
    <xf numFmtId="0" fontId="23" fillId="0" borderId="31" xfId="0" applyFont="1" applyBorder="1" applyAlignment="1">
      <alignment horizontal="left" wrapText="1"/>
    </xf>
    <xf numFmtId="0" fontId="23" fillId="0" borderId="1" xfId="0" applyFont="1" applyBorder="1" applyAlignment="1">
      <alignment horizontal="left" wrapText="1"/>
    </xf>
    <xf numFmtId="0" fontId="20" fillId="0" borderId="13" xfId="0" applyFont="1" applyBorder="1" applyAlignment="1">
      <alignment horizontal="left"/>
    </xf>
    <xf numFmtId="0" fontId="20" fillId="0" borderId="14" xfId="0" applyFont="1" applyBorder="1" applyAlignment="1">
      <alignment horizontal="left"/>
    </xf>
    <xf numFmtId="0" fontId="23" fillId="0" borderId="40" xfId="0" applyFont="1" applyBorder="1" applyAlignment="1">
      <alignment horizontal="left" wrapText="1"/>
    </xf>
    <xf numFmtId="0" fontId="23" fillId="0" borderId="5" xfId="0" applyFont="1" applyBorder="1" applyAlignment="1">
      <alignment horizontal="left" wrapText="1"/>
    </xf>
    <xf numFmtId="0" fontId="23" fillId="0" borderId="2" xfId="0" applyFont="1" applyBorder="1" applyAlignment="1">
      <alignment horizontal="left" wrapText="1"/>
    </xf>
    <xf numFmtId="0" fontId="20" fillId="2" borderId="1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12"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12" fillId="3" borderId="4" xfId="3" applyFont="1" applyBorder="1" applyAlignment="1" applyProtection="1">
      <alignment horizontal="center" vertical="center"/>
      <protection locked="0"/>
    </xf>
    <xf numFmtId="0" fontId="12" fillId="3" borderId="2" xfId="3" applyFont="1" applyBorder="1" applyAlignment="1" applyProtection="1">
      <alignment horizontal="center" vertical="center"/>
      <protection locked="0"/>
    </xf>
    <xf numFmtId="44" fontId="3" fillId="0" borderId="4" xfId="1" applyFont="1" applyFill="1" applyBorder="1" applyAlignment="1" applyProtection="1">
      <alignment horizontal="center" vertical="center" wrapText="1"/>
    </xf>
    <xf numFmtId="44" fontId="3" fillId="0" borderId="5" xfId="1" applyFont="1" applyFill="1" applyBorder="1" applyAlignment="1" applyProtection="1">
      <alignment horizontal="center" vertical="center" wrapText="1"/>
    </xf>
    <xf numFmtId="44" fontId="3" fillId="0" borderId="38" xfId="1"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9" fillId="2" borderId="20"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4" fillId="3" borderId="43" xfId="3" applyFont="1" applyBorder="1" applyAlignment="1" applyProtection="1">
      <alignment horizontal="center" vertical="center" wrapText="1"/>
      <protection locked="0"/>
    </xf>
    <xf numFmtId="0" fontId="14" fillId="3" borderId="44" xfId="3" applyFont="1" applyBorder="1" applyAlignment="1" applyProtection="1">
      <alignment horizontal="center" vertical="center" wrapText="1"/>
      <protection locked="0"/>
    </xf>
    <xf numFmtId="0" fontId="14" fillId="3" borderId="45" xfId="3" applyFont="1" applyBorder="1" applyAlignment="1" applyProtection="1">
      <alignment horizontal="center" vertical="center" wrapText="1"/>
      <protection locked="0"/>
    </xf>
    <xf numFmtId="0" fontId="18" fillId="0" borderId="1" xfId="0" applyFont="1" applyFill="1" applyBorder="1" applyAlignment="1" applyProtection="1">
      <alignment horizontal="left" vertical="center"/>
    </xf>
    <xf numFmtId="164" fontId="20" fillId="0" borderId="10" xfId="0" applyNumberFormat="1" applyFont="1" applyFill="1" applyBorder="1" applyAlignment="1" applyProtection="1">
      <alignment horizontal="center" vertical="center"/>
    </xf>
    <xf numFmtId="164" fontId="20" fillId="0" borderId="11" xfId="0" applyNumberFormat="1" applyFont="1" applyFill="1" applyBorder="1" applyAlignment="1" applyProtection="1">
      <alignment horizontal="center" vertical="center"/>
    </xf>
    <xf numFmtId="164" fontId="20" fillId="0" borderId="12" xfId="0" applyNumberFormat="1" applyFont="1" applyFill="1" applyBorder="1" applyAlignment="1" applyProtection="1">
      <alignment horizontal="center" vertical="center"/>
    </xf>
    <xf numFmtId="164" fontId="20" fillId="0" borderId="30" xfId="0" applyNumberFormat="1" applyFont="1" applyFill="1" applyBorder="1" applyAlignment="1" applyProtection="1">
      <alignment horizontal="center" vertical="center"/>
    </xf>
    <xf numFmtId="164" fontId="20" fillId="0" borderId="0" xfId="0" applyNumberFormat="1" applyFont="1" applyFill="1" applyBorder="1" applyAlignment="1" applyProtection="1">
      <alignment horizontal="center" vertical="center"/>
    </xf>
    <xf numFmtId="164" fontId="20" fillId="0" borderId="18" xfId="0" applyNumberFormat="1" applyFont="1" applyFill="1" applyBorder="1" applyAlignment="1" applyProtection="1">
      <alignment horizontal="center" vertical="center"/>
    </xf>
    <xf numFmtId="164" fontId="5" fillId="0" borderId="16" xfId="0" applyNumberFormat="1" applyFont="1" applyBorder="1" applyAlignment="1" applyProtection="1">
      <alignment horizontal="left" vertical="center"/>
    </xf>
    <xf numFmtId="164" fontId="5" fillId="0" borderId="17" xfId="0" applyNumberFormat="1" applyFont="1" applyBorder="1" applyAlignment="1" applyProtection="1">
      <alignment horizontal="left" vertical="center"/>
    </xf>
    <xf numFmtId="0" fontId="18" fillId="0" borderId="1" xfId="0" applyFont="1" applyFill="1" applyBorder="1" applyAlignment="1" applyProtection="1">
      <alignment horizontal="center" vertical="center"/>
    </xf>
    <xf numFmtId="0" fontId="19" fillId="2" borderId="10"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6" fillId="2" borderId="30"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xf>
    <xf numFmtId="0" fontId="25" fillId="2" borderId="25" xfId="0" applyFont="1" applyFill="1" applyBorder="1" applyAlignment="1" applyProtection="1">
      <alignment horizontal="left" vertical="center" wrapText="1"/>
    </xf>
    <xf numFmtId="0" fontId="6" fillId="0" borderId="2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28" fillId="0" borderId="29" xfId="0" applyFont="1" applyFill="1" applyBorder="1" applyAlignment="1" applyProtection="1">
      <alignment horizontal="center"/>
    </xf>
    <xf numFmtId="0" fontId="28" fillId="0" borderId="39" xfId="0" applyFont="1" applyFill="1" applyBorder="1" applyAlignment="1" applyProtection="1">
      <alignment horizontal="center"/>
    </xf>
    <xf numFmtId="0" fontId="1" fillId="0" borderId="29" xfId="0" applyFont="1" applyFill="1" applyBorder="1" applyAlignment="1" applyProtection="1">
      <alignment horizontal="center"/>
    </xf>
    <xf numFmtId="0" fontId="1" fillId="0" borderId="39" xfId="0" applyFont="1" applyFill="1" applyBorder="1" applyAlignment="1" applyProtection="1">
      <alignment horizontal="center"/>
    </xf>
    <xf numFmtId="44" fontId="17" fillId="0" borderId="29" xfId="0" applyNumberFormat="1" applyFont="1" applyFill="1" applyBorder="1" applyAlignment="1" applyProtection="1">
      <alignment horizontal="center" vertical="center" wrapText="1"/>
    </xf>
    <xf numFmtId="44" fontId="17" fillId="0" borderId="21" xfId="0" applyNumberFormat="1" applyFont="1" applyFill="1" applyBorder="1" applyAlignment="1" applyProtection="1">
      <alignment horizontal="center" vertical="center" wrapText="1"/>
    </xf>
    <xf numFmtId="44" fontId="17" fillId="0" borderId="22" xfId="0" applyNumberFormat="1" applyFont="1" applyFill="1" applyBorder="1" applyAlignment="1" applyProtection="1">
      <alignment horizontal="center" vertical="center" wrapText="1"/>
    </xf>
    <xf numFmtId="0" fontId="2" fillId="0" borderId="24" xfId="0" applyFont="1" applyBorder="1" applyAlignment="1" applyProtection="1">
      <alignment horizontal="center" vertical="center" wrapText="1"/>
    </xf>
    <xf numFmtId="3" fontId="26" fillId="0" borderId="4" xfId="0" applyNumberFormat="1" applyFont="1" applyFill="1" applyBorder="1" applyAlignment="1" applyProtection="1">
      <alignment horizontal="center" vertical="center" wrapText="1"/>
    </xf>
    <xf numFmtId="3" fontId="26" fillId="0" borderId="2" xfId="0" applyNumberFormat="1" applyFont="1" applyFill="1" applyBorder="1" applyAlignment="1" applyProtection="1">
      <alignment horizontal="center" vertical="center" wrapText="1"/>
    </xf>
    <xf numFmtId="2" fontId="18" fillId="0" borderId="4" xfId="0" applyNumberFormat="1" applyFont="1" applyFill="1" applyBorder="1" applyAlignment="1" applyProtection="1">
      <alignment horizontal="center" vertical="center" wrapText="1"/>
    </xf>
    <xf numFmtId="2" fontId="18" fillId="0" borderId="2" xfId="0" applyNumberFormat="1" applyFont="1" applyFill="1" applyBorder="1" applyAlignment="1" applyProtection="1">
      <alignment horizontal="center" vertical="center" wrapText="1"/>
    </xf>
    <xf numFmtId="10" fontId="12" fillId="3" borderId="28" xfId="3" applyNumberFormat="1" applyFont="1" applyBorder="1" applyAlignment="1" applyProtection="1">
      <alignment horizontal="center" vertical="center" wrapText="1"/>
      <protection locked="0"/>
    </xf>
    <xf numFmtId="44" fontId="27" fillId="0" borderId="4" xfId="1" applyFont="1" applyFill="1" applyBorder="1" applyAlignment="1" applyProtection="1">
      <alignment horizontal="center" vertical="center" wrapText="1"/>
    </xf>
    <xf numFmtId="44" fontId="27" fillId="0" borderId="5" xfId="1" applyFont="1" applyFill="1" applyBorder="1" applyAlignment="1" applyProtection="1">
      <alignment horizontal="center" vertical="center" wrapText="1"/>
    </xf>
    <xf numFmtId="44" fontId="27" fillId="0" borderId="38" xfId="1" applyFont="1" applyFill="1" applyBorder="1" applyAlignment="1" applyProtection="1">
      <alignment horizontal="center" vertical="center" wrapText="1"/>
    </xf>
    <xf numFmtId="0" fontId="0" fillId="0" borderId="29" xfId="0" applyFont="1" applyFill="1" applyBorder="1" applyAlignment="1" applyProtection="1">
      <alignment horizontal="center"/>
    </xf>
    <xf numFmtId="0" fontId="0" fillId="0" borderId="39" xfId="0" applyFont="1" applyFill="1" applyBorder="1" applyAlignment="1" applyProtection="1">
      <alignment horizontal="center"/>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9" fillId="2" borderId="33" xfId="0" applyFont="1" applyFill="1" applyBorder="1" applyAlignment="1" applyProtection="1">
      <alignment horizontal="left" vertical="top" wrapText="1"/>
    </xf>
    <xf numFmtId="0" fontId="9" fillId="2" borderId="34" xfId="0" applyFont="1" applyFill="1" applyBorder="1" applyAlignment="1" applyProtection="1">
      <alignment horizontal="left" vertical="top" wrapText="1"/>
    </xf>
    <xf numFmtId="0" fontId="9" fillId="2" borderId="36" xfId="0" applyFont="1" applyFill="1" applyBorder="1" applyAlignment="1" applyProtection="1">
      <alignment horizontal="left" vertical="top" wrapText="1"/>
    </xf>
    <xf numFmtId="3" fontId="18" fillId="0" borderId="4" xfId="0" applyNumberFormat="1" applyFont="1" applyBorder="1" applyAlignment="1" applyProtection="1">
      <alignment horizontal="center" vertical="center" wrapText="1"/>
    </xf>
    <xf numFmtId="3" fontId="26" fillId="0" borderId="4" xfId="0" applyNumberFormat="1" applyFont="1" applyFill="1" applyBorder="1" applyAlignment="1" applyProtection="1">
      <alignment horizontal="center" vertical="center"/>
    </xf>
    <xf numFmtId="3" fontId="26" fillId="0" borderId="2" xfId="0" applyNumberFormat="1" applyFont="1" applyFill="1" applyBorder="1" applyAlignment="1" applyProtection="1">
      <alignment horizontal="center" vertical="center"/>
    </xf>
    <xf numFmtId="0" fontId="12" fillId="3" borderId="1" xfId="3" applyFont="1" applyBorder="1" applyAlignment="1" applyProtection="1">
      <alignment horizontal="center" vertical="center"/>
      <protection locked="0"/>
    </xf>
    <xf numFmtId="0" fontId="18" fillId="0" borderId="4"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6" fillId="0" borderId="1" xfId="0" applyFont="1" applyFill="1" applyBorder="1" applyAlignment="1" applyProtection="1">
      <alignment horizontal="left" vertical="center"/>
    </xf>
    <xf numFmtId="0" fontId="18" fillId="0" borderId="1"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0" xfId="0" applyFont="1" applyFill="1" applyBorder="1" applyAlignment="1" applyProtection="1">
      <alignment horizontal="left" vertical="center" wrapText="1"/>
    </xf>
    <xf numFmtId="0" fontId="6" fillId="2" borderId="25"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cellXfs>
  <cellStyles count="4">
    <cellStyle name="Comma" xfId="2" builtinId="3"/>
    <cellStyle name="Currency" xfId="1" builtinId="4"/>
    <cellStyle name="Normal" xfId="0" builtinId="0"/>
    <cellStyle name="Note" xfId="3"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sqref="A1:D1"/>
    </sheetView>
  </sheetViews>
  <sheetFormatPr defaultRowHeight="15" x14ac:dyDescent="0.25"/>
  <cols>
    <col min="1" max="1" width="7.85546875" customWidth="1"/>
    <col min="2" max="2" width="22.28515625" customWidth="1"/>
    <col min="3" max="3" width="48.5703125" customWidth="1"/>
    <col min="4" max="4" width="35.7109375" customWidth="1"/>
  </cols>
  <sheetData>
    <row r="1" spans="1:4" ht="20.25" x14ac:dyDescent="0.25">
      <c r="A1" s="81" t="s">
        <v>75</v>
      </c>
      <c r="B1" s="82"/>
      <c r="C1" s="82"/>
      <c r="D1" s="83"/>
    </row>
    <row r="2" spans="1:4" ht="20.25" x14ac:dyDescent="0.25">
      <c r="A2" s="71" t="s">
        <v>103</v>
      </c>
      <c r="B2" s="72"/>
      <c r="C2" s="72"/>
      <c r="D2" s="73"/>
    </row>
    <row r="3" spans="1:4" ht="20.25" x14ac:dyDescent="0.25">
      <c r="A3" s="71" t="s">
        <v>79</v>
      </c>
      <c r="B3" s="72"/>
      <c r="C3" s="72"/>
      <c r="D3" s="73"/>
    </row>
    <row r="4" spans="1:4" ht="20.25" x14ac:dyDescent="0.25">
      <c r="A4" s="84" t="s">
        <v>76</v>
      </c>
      <c r="B4" s="85"/>
      <c r="C4" s="85"/>
      <c r="D4" s="21" t="s">
        <v>77</v>
      </c>
    </row>
    <row r="5" spans="1:4" ht="20.25" x14ac:dyDescent="0.3">
      <c r="A5" s="74" t="s">
        <v>80</v>
      </c>
      <c r="B5" s="75"/>
      <c r="C5" s="75"/>
      <c r="D5" s="37" t="str">
        <f>'Appendix B - Response Workbook'!K38</f>
        <v xml:space="preserve">Cell will autopopulate </v>
      </c>
    </row>
    <row r="6" spans="1:4" ht="20.25" x14ac:dyDescent="0.3">
      <c r="A6" s="74" t="s">
        <v>81</v>
      </c>
      <c r="B6" s="75"/>
      <c r="C6" s="75"/>
      <c r="D6" s="38" t="str">
        <f>'Appendix B - Response Workbook'!I46</f>
        <v>Cell will autopopulate</v>
      </c>
    </row>
    <row r="7" spans="1:4" ht="20.25" x14ac:dyDescent="0.3">
      <c r="A7" s="74" t="s">
        <v>82</v>
      </c>
      <c r="B7" s="75"/>
      <c r="C7" s="75"/>
      <c r="D7" s="38" t="str">
        <f>'Appendix B - Response Workbook'!I53</f>
        <v>Cell will autopopulate</v>
      </c>
    </row>
    <row r="8" spans="1:4" ht="20.25" x14ac:dyDescent="0.3">
      <c r="A8" s="74" t="s">
        <v>83</v>
      </c>
      <c r="B8" s="75"/>
      <c r="C8" s="75"/>
      <c r="D8" s="38" t="str">
        <f>'Appendix B - Response Workbook'!I66</f>
        <v>Cell will autopopulate</v>
      </c>
    </row>
    <row r="9" spans="1:4" ht="20.25" x14ac:dyDescent="0.3">
      <c r="A9" s="78" t="s">
        <v>84</v>
      </c>
      <c r="B9" s="79"/>
      <c r="C9" s="80"/>
      <c r="D9" s="39">
        <f>'Appendix B - Response Workbook'!I72</f>
        <v>1400</v>
      </c>
    </row>
    <row r="10" spans="1:4" ht="21" thickBot="1" x14ac:dyDescent="0.35">
      <c r="A10" s="76" t="s">
        <v>78</v>
      </c>
      <c r="B10" s="77"/>
      <c r="C10" s="77"/>
      <c r="D10" s="22">
        <f>SUM(D5:D9)</f>
        <v>1400</v>
      </c>
    </row>
    <row r="11" spans="1:4" ht="21" thickBot="1" x14ac:dyDescent="0.35">
      <c r="A11" s="23"/>
      <c r="B11" s="23"/>
      <c r="C11" s="23"/>
      <c r="D11" s="24"/>
    </row>
    <row r="12" spans="1:4" ht="21" thickBot="1" x14ac:dyDescent="0.35">
      <c r="A12" s="69" t="s">
        <v>95</v>
      </c>
      <c r="B12" s="70"/>
      <c r="C12" s="70"/>
      <c r="D12" s="25">
        <f>SUM(D5:D9)*1</f>
        <v>1400</v>
      </c>
    </row>
  </sheetData>
  <sheetProtection algorithmName="SHA-512" hashValue="Go2gCQBO3Jq1vz4oIr8YspY1NzqbE6nvWLxPPxG9so4Tt5boze7HgvJYPhna98QaTi1ZXNU4cxqIIilmbYR2yA==" saltValue="K/vpcvIpVrvJWPW/N053ZA==" spinCount="100000" sheet="1" objects="1" scenarios="1"/>
  <mergeCells count="11">
    <mergeCell ref="A1:D1"/>
    <mergeCell ref="A2:D2"/>
    <mergeCell ref="A4:C4"/>
    <mergeCell ref="A5:C5"/>
    <mergeCell ref="A6:C6"/>
    <mergeCell ref="A12:C12"/>
    <mergeCell ref="A3:D3"/>
    <mergeCell ref="A7:C7"/>
    <mergeCell ref="A8:C8"/>
    <mergeCell ref="A10:C10"/>
    <mergeCell ref="A9:C9"/>
  </mergeCells>
  <pageMargins left="0.7" right="0.7" top="0.75" bottom="0.75" header="0.3" footer="0.3"/>
  <pageSetup scale="7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tabSelected="1" zoomScale="80" zoomScaleNormal="80" zoomScaleSheetLayoutView="120" workbookViewId="0">
      <selection activeCell="K3" sqref="K3:K6"/>
    </sheetView>
  </sheetViews>
  <sheetFormatPr defaultColWidth="8.85546875" defaultRowHeight="15" x14ac:dyDescent="0.25"/>
  <cols>
    <col min="1" max="1" width="5.85546875" style="17" customWidth="1"/>
    <col min="2" max="2" width="30.7109375" customWidth="1"/>
    <col min="3" max="3" width="28.28515625" customWidth="1"/>
    <col min="4" max="4" width="21.140625" customWidth="1"/>
    <col min="5" max="5" width="16.5703125" customWidth="1"/>
    <col min="6" max="6" width="8.85546875" customWidth="1"/>
    <col min="7" max="7" width="11.140625" customWidth="1"/>
    <col min="8" max="8" width="18.85546875" customWidth="1"/>
    <col min="9" max="9" width="9.7109375" customWidth="1"/>
    <col min="10" max="10" width="29.28515625" customWidth="1"/>
    <col min="11" max="11" width="39.140625" customWidth="1"/>
    <col min="12" max="12" width="14.7109375" style="1" customWidth="1"/>
    <col min="13" max="13" width="13.28515625" style="1" bestFit="1" customWidth="1"/>
    <col min="14" max="16384" width="8.85546875" style="1"/>
  </cols>
  <sheetData>
    <row r="1" spans="1:13" ht="20.25" x14ac:dyDescent="0.25">
      <c r="A1" s="108" t="s">
        <v>40</v>
      </c>
      <c r="B1" s="109"/>
      <c r="C1" s="109"/>
      <c r="D1" s="109"/>
      <c r="E1" s="109"/>
      <c r="F1" s="109"/>
      <c r="G1" s="109"/>
      <c r="H1" s="109"/>
      <c r="I1" s="109"/>
      <c r="J1" s="109"/>
      <c r="K1" s="110"/>
    </row>
    <row r="2" spans="1:13" ht="21" thickBot="1" x14ac:dyDescent="0.3">
      <c r="A2" s="111" t="s">
        <v>102</v>
      </c>
      <c r="B2" s="112"/>
      <c r="C2" s="112"/>
      <c r="D2" s="112"/>
      <c r="E2" s="112"/>
      <c r="F2" s="112"/>
      <c r="G2" s="112"/>
      <c r="H2" s="112"/>
      <c r="I2" s="112"/>
      <c r="J2" s="112"/>
      <c r="K2" s="113"/>
    </row>
    <row r="3" spans="1:13" ht="19.5" customHeight="1" x14ac:dyDescent="0.25">
      <c r="A3" s="117" t="s">
        <v>96</v>
      </c>
      <c r="B3" s="118"/>
      <c r="C3" s="118"/>
      <c r="D3" s="118"/>
      <c r="E3" s="118"/>
      <c r="F3" s="118"/>
      <c r="G3" s="118"/>
      <c r="H3" s="118"/>
      <c r="I3" s="118"/>
      <c r="J3" s="119"/>
      <c r="K3" s="104" t="s">
        <v>0</v>
      </c>
      <c r="L3" s="11"/>
      <c r="M3" s="11"/>
    </row>
    <row r="4" spans="1:13" ht="39" customHeight="1" x14ac:dyDescent="0.25">
      <c r="A4" s="121" t="s">
        <v>104</v>
      </c>
      <c r="B4" s="122"/>
      <c r="C4" s="122"/>
      <c r="D4" s="122"/>
      <c r="E4" s="122"/>
      <c r="F4" s="122"/>
      <c r="G4" s="122"/>
      <c r="H4" s="122"/>
      <c r="I4" s="122"/>
      <c r="J4" s="123"/>
      <c r="K4" s="105"/>
      <c r="L4" s="11"/>
      <c r="M4" s="11"/>
    </row>
    <row r="5" spans="1:13" ht="18.75" customHeight="1" x14ac:dyDescent="0.25">
      <c r="A5" s="121" t="s">
        <v>86</v>
      </c>
      <c r="B5" s="161"/>
      <c r="C5" s="161"/>
      <c r="D5" s="161"/>
      <c r="E5" s="161"/>
      <c r="F5" s="161"/>
      <c r="G5" s="161"/>
      <c r="H5" s="161"/>
      <c r="I5" s="161"/>
      <c r="J5" s="162"/>
      <c r="K5" s="105"/>
      <c r="L5" s="11"/>
      <c r="M5" s="11"/>
    </row>
    <row r="6" spans="1:13" ht="25.5" customHeight="1" thickBot="1" x14ac:dyDescent="0.3">
      <c r="A6" s="163" t="s">
        <v>85</v>
      </c>
      <c r="B6" s="164"/>
      <c r="C6" s="164"/>
      <c r="D6" s="164"/>
      <c r="E6" s="164"/>
      <c r="F6" s="164"/>
      <c r="G6" s="164"/>
      <c r="H6" s="164"/>
      <c r="I6" s="164"/>
      <c r="J6" s="165"/>
      <c r="K6" s="106"/>
      <c r="L6" s="12"/>
      <c r="M6" s="12"/>
    </row>
    <row r="7" spans="1:13" s="5" customFormat="1" ht="42.75" x14ac:dyDescent="0.25">
      <c r="A7" s="42" t="s">
        <v>1</v>
      </c>
      <c r="B7" s="43" t="s">
        <v>2</v>
      </c>
      <c r="C7" s="156" t="s">
        <v>3</v>
      </c>
      <c r="D7" s="156"/>
      <c r="E7" s="43" t="s">
        <v>4</v>
      </c>
      <c r="F7" s="43" t="s">
        <v>38</v>
      </c>
      <c r="G7" s="43" t="s">
        <v>39</v>
      </c>
      <c r="H7" s="43" t="s">
        <v>5</v>
      </c>
      <c r="I7" s="43" t="s">
        <v>6</v>
      </c>
      <c r="J7" s="43" t="s">
        <v>7</v>
      </c>
      <c r="K7" s="44" t="s">
        <v>8</v>
      </c>
    </row>
    <row r="8" spans="1:13" s="5" customFormat="1" ht="13.5" customHeight="1" x14ac:dyDescent="0.25">
      <c r="A8" s="45">
        <v>1.01</v>
      </c>
      <c r="B8" s="31" t="s">
        <v>9</v>
      </c>
      <c r="C8" s="107" t="s">
        <v>48</v>
      </c>
      <c r="D8" s="107"/>
      <c r="E8" s="34">
        <v>8000</v>
      </c>
      <c r="F8" s="40">
        <v>12</v>
      </c>
      <c r="G8" s="40">
        <v>0</v>
      </c>
      <c r="H8" s="46">
        <v>12</v>
      </c>
      <c r="I8" s="33" t="s">
        <v>10</v>
      </c>
      <c r="J8" s="26" t="s">
        <v>11</v>
      </c>
      <c r="K8" s="47">
        <f>N(H8)*N(J8)</f>
        <v>0</v>
      </c>
    </row>
    <row r="9" spans="1:13" s="5" customFormat="1" x14ac:dyDescent="0.25">
      <c r="A9" s="45">
        <v>1.02</v>
      </c>
      <c r="B9" s="31" t="s">
        <v>9</v>
      </c>
      <c r="C9" s="107" t="s">
        <v>49</v>
      </c>
      <c r="D9" s="107"/>
      <c r="E9" s="34">
        <v>9174</v>
      </c>
      <c r="F9" s="40">
        <v>15</v>
      </c>
      <c r="G9" s="116">
        <v>800</v>
      </c>
      <c r="H9" s="46">
        <v>12</v>
      </c>
      <c r="I9" s="40" t="s">
        <v>10</v>
      </c>
      <c r="J9" s="26" t="s">
        <v>11</v>
      </c>
      <c r="K9" s="47">
        <f t="shared" ref="K9:K37" si="0">N(H9)*N(J9)</f>
        <v>0</v>
      </c>
    </row>
    <row r="10" spans="1:13" s="5" customFormat="1" x14ac:dyDescent="0.25">
      <c r="A10" s="45">
        <v>1.03</v>
      </c>
      <c r="B10" s="31" t="s">
        <v>9</v>
      </c>
      <c r="C10" s="107" t="s">
        <v>50</v>
      </c>
      <c r="D10" s="107"/>
      <c r="E10" s="34">
        <v>10262</v>
      </c>
      <c r="F10" s="40">
        <v>20</v>
      </c>
      <c r="G10" s="116"/>
      <c r="H10" s="46">
        <v>12</v>
      </c>
      <c r="I10" s="40" t="s">
        <v>10</v>
      </c>
      <c r="J10" s="26" t="s">
        <v>11</v>
      </c>
      <c r="K10" s="47">
        <f t="shared" si="0"/>
        <v>0</v>
      </c>
    </row>
    <row r="11" spans="1:13" s="5" customFormat="1" x14ac:dyDescent="0.25">
      <c r="A11" s="45">
        <v>1.04</v>
      </c>
      <c r="B11" s="31" t="s">
        <v>9</v>
      </c>
      <c r="C11" s="107" t="s">
        <v>14</v>
      </c>
      <c r="D11" s="107"/>
      <c r="E11" s="34">
        <v>11947</v>
      </c>
      <c r="F11" s="40">
        <v>21</v>
      </c>
      <c r="G11" s="116"/>
      <c r="H11" s="46">
        <v>12</v>
      </c>
      <c r="I11" s="40" t="s">
        <v>10</v>
      </c>
      <c r="J11" s="26" t="s">
        <v>11</v>
      </c>
      <c r="K11" s="47">
        <f t="shared" si="0"/>
        <v>0</v>
      </c>
    </row>
    <row r="12" spans="1:13" s="5" customFormat="1" x14ac:dyDescent="0.25">
      <c r="A12" s="45">
        <v>1.05</v>
      </c>
      <c r="B12" s="31" t="s">
        <v>9</v>
      </c>
      <c r="C12" s="107" t="s">
        <v>51</v>
      </c>
      <c r="D12" s="107"/>
      <c r="E12" s="34">
        <v>13250</v>
      </c>
      <c r="F12" s="40">
        <v>23</v>
      </c>
      <c r="G12" s="116"/>
      <c r="H12" s="46">
        <v>12</v>
      </c>
      <c r="I12" s="40" t="s">
        <v>10</v>
      </c>
      <c r="J12" s="26" t="s">
        <v>11</v>
      </c>
      <c r="K12" s="47">
        <f t="shared" si="0"/>
        <v>0</v>
      </c>
    </row>
    <row r="13" spans="1:13" s="5" customFormat="1" x14ac:dyDescent="0.25">
      <c r="A13" s="45">
        <v>1.06</v>
      </c>
      <c r="B13" s="31" t="s">
        <v>9</v>
      </c>
      <c r="C13" s="107" t="s">
        <v>52</v>
      </c>
      <c r="D13" s="107"/>
      <c r="E13" s="34">
        <v>13250</v>
      </c>
      <c r="F13" s="40">
        <v>21</v>
      </c>
      <c r="G13" s="116"/>
      <c r="H13" s="46">
        <v>12</v>
      </c>
      <c r="I13" s="40" t="s">
        <v>10</v>
      </c>
      <c r="J13" s="26" t="s">
        <v>11</v>
      </c>
      <c r="K13" s="47">
        <f t="shared" si="0"/>
        <v>0</v>
      </c>
    </row>
    <row r="14" spans="1:13" s="5" customFormat="1" x14ac:dyDescent="0.25">
      <c r="A14" s="45">
        <v>1.07</v>
      </c>
      <c r="B14" s="31" t="s">
        <v>9</v>
      </c>
      <c r="C14" s="107" t="s">
        <v>53</v>
      </c>
      <c r="D14" s="107"/>
      <c r="E14" s="34">
        <v>13250</v>
      </c>
      <c r="F14" s="40">
        <v>21</v>
      </c>
      <c r="G14" s="116"/>
      <c r="H14" s="46">
        <v>12</v>
      </c>
      <c r="I14" s="40" t="s">
        <v>10</v>
      </c>
      <c r="J14" s="26" t="s">
        <v>11</v>
      </c>
      <c r="K14" s="47">
        <f t="shared" si="0"/>
        <v>0</v>
      </c>
    </row>
    <row r="15" spans="1:13" s="5" customFormat="1" x14ac:dyDescent="0.25">
      <c r="A15" s="45">
        <v>1.08</v>
      </c>
      <c r="B15" s="31" t="s">
        <v>9</v>
      </c>
      <c r="C15" s="107" t="s">
        <v>54</v>
      </c>
      <c r="D15" s="107"/>
      <c r="E15" s="34">
        <v>13250</v>
      </c>
      <c r="F15" s="40">
        <v>21</v>
      </c>
      <c r="G15" s="116"/>
      <c r="H15" s="46">
        <v>12</v>
      </c>
      <c r="I15" s="40" t="s">
        <v>10</v>
      </c>
      <c r="J15" s="26" t="s">
        <v>11</v>
      </c>
      <c r="K15" s="47">
        <f t="shared" si="0"/>
        <v>0</v>
      </c>
    </row>
    <row r="16" spans="1:13" s="5" customFormat="1" x14ac:dyDescent="0.25">
      <c r="A16" s="45">
        <v>1.0900000000000001</v>
      </c>
      <c r="B16" s="31" t="s">
        <v>9</v>
      </c>
      <c r="C16" s="107" t="s">
        <v>55</v>
      </c>
      <c r="D16" s="107"/>
      <c r="E16" s="34">
        <v>13250</v>
      </c>
      <c r="F16" s="40">
        <v>21</v>
      </c>
      <c r="G16" s="116"/>
      <c r="H16" s="46">
        <v>12</v>
      </c>
      <c r="I16" s="40" t="s">
        <v>10</v>
      </c>
      <c r="J16" s="26" t="s">
        <v>11</v>
      </c>
      <c r="K16" s="47">
        <f t="shared" si="0"/>
        <v>0</v>
      </c>
    </row>
    <row r="17" spans="1:11" s="5" customFormat="1" x14ac:dyDescent="0.25">
      <c r="A17" s="45">
        <v>1.1000000000000001</v>
      </c>
      <c r="B17" s="31" t="s">
        <v>9</v>
      </c>
      <c r="C17" s="107" t="s">
        <v>56</v>
      </c>
      <c r="D17" s="107"/>
      <c r="E17" s="34">
        <v>13250</v>
      </c>
      <c r="F17" s="40">
        <v>21</v>
      </c>
      <c r="G17" s="116"/>
      <c r="H17" s="46">
        <v>12</v>
      </c>
      <c r="I17" s="40" t="s">
        <v>10</v>
      </c>
      <c r="J17" s="26" t="s">
        <v>11</v>
      </c>
      <c r="K17" s="47">
        <f t="shared" si="0"/>
        <v>0</v>
      </c>
    </row>
    <row r="18" spans="1:11" s="5" customFormat="1" x14ac:dyDescent="0.25">
      <c r="A18" s="45">
        <v>1.1100000000000001</v>
      </c>
      <c r="B18" s="31" t="s">
        <v>9</v>
      </c>
      <c r="C18" s="107" t="s">
        <v>57</v>
      </c>
      <c r="D18" s="107"/>
      <c r="E18" s="34">
        <v>13250</v>
      </c>
      <c r="F18" s="40">
        <v>21</v>
      </c>
      <c r="G18" s="116"/>
      <c r="H18" s="46">
        <v>12</v>
      </c>
      <c r="I18" s="40" t="s">
        <v>10</v>
      </c>
      <c r="J18" s="26" t="s">
        <v>11</v>
      </c>
      <c r="K18" s="47">
        <f t="shared" si="0"/>
        <v>0</v>
      </c>
    </row>
    <row r="19" spans="1:11" s="5" customFormat="1" x14ac:dyDescent="0.25">
      <c r="A19" s="45">
        <v>1.1200000000000001</v>
      </c>
      <c r="B19" s="31" t="s">
        <v>9</v>
      </c>
      <c r="C19" s="107" t="s">
        <v>58</v>
      </c>
      <c r="D19" s="107"/>
      <c r="E19" s="34">
        <v>13250</v>
      </c>
      <c r="F19" s="40">
        <v>21</v>
      </c>
      <c r="G19" s="116"/>
      <c r="H19" s="46">
        <v>12</v>
      </c>
      <c r="I19" s="40" t="s">
        <v>10</v>
      </c>
      <c r="J19" s="26" t="s">
        <v>11</v>
      </c>
      <c r="K19" s="47">
        <f t="shared" si="0"/>
        <v>0</v>
      </c>
    </row>
    <row r="20" spans="1:11" s="5" customFormat="1" x14ac:dyDescent="0.25">
      <c r="A20" s="45">
        <v>1.1299999999999999</v>
      </c>
      <c r="B20" s="31" t="s">
        <v>9</v>
      </c>
      <c r="C20" s="107" t="s">
        <v>59</v>
      </c>
      <c r="D20" s="107"/>
      <c r="E20" s="34">
        <v>13250</v>
      </c>
      <c r="F20" s="40">
        <v>21</v>
      </c>
      <c r="G20" s="116"/>
      <c r="H20" s="46">
        <v>12</v>
      </c>
      <c r="I20" s="40" t="s">
        <v>10</v>
      </c>
      <c r="J20" s="26" t="s">
        <v>11</v>
      </c>
      <c r="K20" s="47">
        <f t="shared" si="0"/>
        <v>0</v>
      </c>
    </row>
    <row r="21" spans="1:11" s="5" customFormat="1" x14ac:dyDescent="0.25">
      <c r="A21" s="45">
        <v>1.1399999999999999</v>
      </c>
      <c r="B21" s="31" t="s">
        <v>9</v>
      </c>
      <c r="C21" s="107" t="s">
        <v>60</v>
      </c>
      <c r="D21" s="107"/>
      <c r="E21" s="34">
        <v>13250</v>
      </c>
      <c r="F21" s="40">
        <v>21</v>
      </c>
      <c r="G21" s="116"/>
      <c r="H21" s="46">
        <v>12</v>
      </c>
      <c r="I21" s="40" t="s">
        <v>10</v>
      </c>
      <c r="J21" s="26" t="s">
        <v>11</v>
      </c>
      <c r="K21" s="47">
        <f t="shared" si="0"/>
        <v>0</v>
      </c>
    </row>
    <row r="22" spans="1:11" s="5" customFormat="1" x14ac:dyDescent="0.25">
      <c r="A22" s="45">
        <v>1.1499999999999999</v>
      </c>
      <c r="B22" s="31" t="s">
        <v>9</v>
      </c>
      <c r="C22" s="107" t="s">
        <v>61</v>
      </c>
      <c r="D22" s="107"/>
      <c r="E22" s="34">
        <v>13250</v>
      </c>
      <c r="F22" s="40">
        <v>21</v>
      </c>
      <c r="G22" s="116"/>
      <c r="H22" s="46">
        <v>12</v>
      </c>
      <c r="I22" s="40" t="s">
        <v>10</v>
      </c>
      <c r="J22" s="26" t="s">
        <v>11</v>
      </c>
      <c r="K22" s="47">
        <f t="shared" si="0"/>
        <v>0</v>
      </c>
    </row>
    <row r="23" spans="1:11" s="5" customFormat="1" x14ac:dyDescent="0.25">
      <c r="A23" s="45">
        <v>1.1599999999999999</v>
      </c>
      <c r="B23" s="31" t="s">
        <v>9</v>
      </c>
      <c r="C23" s="107" t="s">
        <v>62</v>
      </c>
      <c r="D23" s="107"/>
      <c r="E23" s="34">
        <v>13250</v>
      </c>
      <c r="F23" s="40">
        <v>17</v>
      </c>
      <c r="G23" s="116"/>
      <c r="H23" s="46">
        <v>12</v>
      </c>
      <c r="I23" s="40" t="s">
        <v>10</v>
      </c>
      <c r="J23" s="26" t="s">
        <v>11</v>
      </c>
      <c r="K23" s="47">
        <f t="shared" si="0"/>
        <v>0</v>
      </c>
    </row>
    <row r="24" spans="1:11" s="5" customFormat="1" x14ac:dyDescent="0.25">
      <c r="A24" s="45">
        <v>1.17</v>
      </c>
      <c r="B24" s="31" t="s">
        <v>9</v>
      </c>
      <c r="C24" s="107" t="s">
        <v>63</v>
      </c>
      <c r="D24" s="107"/>
      <c r="E24" s="34">
        <v>13250</v>
      </c>
      <c r="F24" s="40">
        <v>17</v>
      </c>
      <c r="G24" s="116"/>
      <c r="H24" s="46">
        <v>12</v>
      </c>
      <c r="I24" s="40" t="s">
        <v>10</v>
      </c>
      <c r="J24" s="26" t="s">
        <v>11</v>
      </c>
      <c r="K24" s="47">
        <f t="shared" si="0"/>
        <v>0</v>
      </c>
    </row>
    <row r="25" spans="1:11" s="5" customFormat="1" x14ac:dyDescent="0.25">
      <c r="A25" s="45">
        <v>1.18</v>
      </c>
      <c r="B25" s="31" t="s">
        <v>9</v>
      </c>
      <c r="C25" s="107" t="s">
        <v>64</v>
      </c>
      <c r="D25" s="107"/>
      <c r="E25" s="34">
        <v>3316</v>
      </c>
      <c r="F25" s="40">
        <v>14</v>
      </c>
      <c r="G25" s="116"/>
      <c r="H25" s="46">
        <v>12</v>
      </c>
      <c r="I25" s="40" t="s">
        <v>10</v>
      </c>
      <c r="J25" s="26" t="s">
        <v>11</v>
      </c>
      <c r="K25" s="47">
        <f t="shared" si="0"/>
        <v>0</v>
      </c>
    </row>
    <row r="26" spans="1:11" s="5" customFormat="1" x14ac:dyDescent="0.25">
      <c r="A26" s="45">
        <v>1.19</v>
      </c>
      <c r="B26" s="31" t="s">
        <v>9</v>
      </c>
      <c r="C26" s="107" t="s">
        <v>65</v>
      </c>
      <c r="D26" s="107"/>
      <c r="E26" s="36" t="s">
        <v>41</v>
      </c>
      <c r="F26" s="40">
        <v>0</v>
      </c>
      <c r="G26" s="116"/>
      <c r="H26" s="46">
        <v>12</v>
      </c>
      <c r="I26" s="40" t="s">
        <v>10</v>
      </c>
      <c r="J26" s="26" t="s">
        <v>11</v>
      </c>
      <c r="K26" s="47">
        <f t="shared" si="0"/>
        <v>0</v>
      </c>
    </row>
    <row r="27" spans="1:11" s="5" customFormat="1" x14ac:dyDescent="0.25">
      <c r="A27" s="45">
        <v>1.2</v>
      </c>
      <c r="B27" s="31" t="s">
        <v>9</v>
      </c>
      <c r="C27" s="107" t="s">
        <v>66</v>
      </c>
      <c r="D27" s="107"/>
      <c r="E27" s="34">
        <v>4858</v>
      </c>
      <c r="F27" s="40">
        <v>15</v>
      </c>
      <c r="G27" s="116"/>
      <c r="H27" s="46">
        <v>12</v>
      </c>
      <c r="I27" s="40" t="s">
        <v>10</v>
      </c>
      <c r="J27" s="26" t="s">
        <v>11</v>
      </c>
      <c r="K27" s="47">
        <f t="shared" si="0"/>
        <v>0</v>
      </c>
    </row>
    <row r="28" spans="1:11" s="6" customFormat="1" ht="18" customHeight="1" x14ac:dyDescent="0.25">
      <c r="A28" s="45">
        <v>1.21</v>
      </c>
      <c r="B28" s="32" t="s">
        <v>9</v>
      </c>
      <c r="C28" s="157" t="s">
        <v>89</v>
      </c>
      <c r="D28" s="157"/>
      <c r="E28" s="35">
        <v>21910</v>
      </c>
      <c r="F28" s="33">
        <v>0</v>
      </c>
      <c r="G28" s="41">
        <v>0</v>
      </c>
      <c r="H28" s="46">
        <v>12</v>
      </c>
      <c r="I28" s="33" t="s">
        <v>10</v>
      </c>
      <c r="J28" s="26" t="s">
        <v>11</v>
      </c>
      <c r="K28" s="47">
        <f t="shared" si="0"/>
        <v>0</v>
      </c>
    </row>
    <row r="29" spans="1:11" s="6" customFormat="1" ht="15.75" customHeight="1" x14ac:dyDescent="0.25">
      <c r="A29" s="45">
        <v>1.22</v>
      </c>
      <c r="B29" s="32" t="s">
        <v>9</v>
      </c>
      <c r="C29" s="107" t="s">
        <v>72</v>
      </c>
      <c r="D29" s="107"/>
      <c r="E29" s="35">
        <v>22160</v>
      </c>
      <c r="F29" s="33">
        <v>32</v>
      </c>
      <c r="G29" s="120">
        <v>450</v>
      </c>
      <c r="H29" s="46">
        <v>12</v>
      </c>
      <c r="I29" s="33" t="s">
        <v>10</v>
      </c>
      <c r="J29" s="26" t="s">
        <v>11</v>
      </c>
      <c r="K29" s="47">
        <f t="shared" si="0"/>
        <v>0</v>
      </c>
    </row>
    <row r="30" spans="1:11" s="6" customFormat="1" ht="18.75" customHeight="1" x14ac:dyDescent="0.25">
      <c r="A30" s="45">
        <v>1.23</v>
      </c>
      <c r="B30" s="31" t="s">
        <v>9</v>
      </c>
      <c r="C30" s="107" t="s">
        <v>67</v>
      </c>
      <c r="D30" s="107"/>
      <c r="E30" s="34">
        <v>26673</v>
      </c>
      <c r="F30" s="40">
        <v>32</v>
      </c>
      <c r="G30" s="120"/>
      <c r="H30" s="46">
        <v>12</v>
      </c>
      <c r="I30" s="33" t="s">
        <v>10</v>
      </c>
      <c r="J30" s="26" t="s">
        <v>11</v>
      </c>
      <c r="K30" s="47">
        <f t="shared" si="0"/>
        <v>0</v>
      </c>
    </row>
    <row r="31" spans="1:11" s="6" customFormat="1" ht="12.75" customHeight="1" x14ac:dyDescent="0.25">
      <c r="A31" s="45">
        <v>1.24</v>
      </c>
      <c r="B31" s="31" t="s">
        <v>9</v>
      </c>
      <c r="C31" s="107" t="s">
        <v>68</v>
      </c>
      <c r="D31" s="107"/>
      <c r="E31" s="34">
        <v>19056</v>
      </c>
      <c r="F31" s="40">
        <v>30</v>
      </c>
      <c r="G31" s="120"/>
      <c r="H31" s="46">
        <v>12</v>
      </c>
      <c r="I31" s="33" t="s">
        <v>10</v>
      </c>
      <c r="J31" s="26" t="s">
        <v>11</v>
      </c>
      <c r="K31" s="47">
        <f t="shared" si="0"/>
        <v>0</v>
      </c>
    </row>
    <row r="32" spans="1:11" s="6" customFormat="1" ht="14.25" customHeight="1" x14ac:dyDescent="0.25">
      <c r="A32" s="45">
        <v>1.25</v>
      </c>
      <c r="B32" s="31" t="s">
        <v>9</v>
      </c>
      <c r="C32" s="107" t="s">
        <v>69</v>
      </c>
      <c r="D32" s="107"/>
      <c r="E32" s="34">
        <v>26673</v>
      </c>
      <c r="F32" s="40">
        <v>40</v>
      </c>
      <c r="G32" s="120"/>
      <c r="H32" s="46">
        <v>12</v>
      </c>
      <c r="I32" s="33" t="s">
        <v>10</v>
      </c>
      <c r="J32" s="26" t="s">
        <v>11</v>
      </c>
      <c r="K32" s="47">
        <f t="shared" si="0"/>
        <v>0</v>
      </c>
    </row>
    <row r="33" spans="1:13" s="6" customFormat="1" ht="13.5" customHeight="1" x14ac:dyDescent="0.25">
      <c r="A33" s="45">
        <v>1.26</v>
      </c>
      <c r="B33" s="31" t="s">
        <v>9</v>
      </c>
      <c r="C33" s="107" t="s">
        <v>70</v>
      </c>
      <c r="D33" s="107"/>
      <c r="E33" s="34">
        <v>14104</v>
      </c>
      <c r="F33" s="40">
        <v>31</v>
      </c>
      <c r="G33" s="120"/>
      <c r="H33" s="46">
        <v>12</v>
      </c>
      <c r="I33" s="33" t="s">
        <v>10</v>
      </c>
      <c r="J33" s="26" t="s">
        <v>11</v>
      </c>
      <c r="K33" s="47">
        <f t="shared" si="0"/>
        <v>0</v>
      </c>
    </row>
    <row r="34" spans="1:13" s="6" customFormat="1" ht="14.25" customHeight="1" x14ac:dyDescent="0.25">
      <c r="A34" s="45">
        <v>1.27</v>
      </c>
      <c r="B34" s="31" t="s">
        <v>9</v>
      </c>
      <c r="C34" s="107" t="s">
        <v>71</v>
      </c>
      <c r="D34" s="107"/>
      <c r="E34" s="34">
        <v>26673</v>
      </c>
      <c r="F34" s="40">
        <v>32</v>
      </c>
      <c r="G34" s="120"/>
      <c r="H34" s="46">
        <v>12</v>
      </c>
      <c r="I34" s="33" t="s">
        <v>10</v>
      </c>
      <c r="J34" s="26" t="s">
        <v>11</v>
      </c>
      <c r="K34" s="47">
        <f t="shared" si="0"/>
        <v>0</v>
      </c>
    </row>
    <row r="35" spans="1:13" s="6" customFormat="1" ht="27" customHeight="1" x14ac:dyDescent="0.25">
      <c r="A35" s="45">
        <v>1.28</v>
      </c>
      <c r="B35" s="31" t="s">
        <v>13</v>
      </c>
      <c r="C35" s="158" t="s">
        <v>90</v>
      </c>
      <c r="D35" s="158"/>
      <c r="E35" s="34">
        <v>4000</v>
      </c>
      <c r="F35" s="40">
        <v>0</v>
      </c>
      <c r="G35" s="40">
        <v>0</v>
      </c>
      <c r="H35" s="46">
        <v>12</v>
      </c>
      <c r="I35" s="33" t="s">
        <v>10</v>
      </c>
      <c r="J35" s="26" t="s">
        <v>11</v>
      </c>
      <c r="K35" s="47">
        <f t="shared" si="0"/>
        <v>0</v>
      </c>
    </row>
    <row r="36" spans="1:13" s="6" customFormat="1" ht="14.25" customHeight="1" x14ac:dyDescent="0.25">
      <c r="A36" s="45">
        <v>1.29</v>
      </c>
      <c r="B36" s="31" t="s">
        <v>13</v>
      </c>
      <c r="C36" s="107" t="s">
        <v>99</v>
      </c>
      <c r="D36" s="107"/>
      <c r="E36" s="34">
        <v>11000</v>
      </c>
      <c r="F36" s="40">
        <v>33</v>
      </c>
      <c r="G36" s="40"/>
      <c r="H36" s="46">
        <v>12</v>
      </c>
      <c r="I36" s="33" t="s">
        <v>10</v>
      </c>
      <c r="J36" s="26" t="s">
        <v>11</v>
      </c>
      <c r="K36" s="47">
        <f t="shared" si="0"/>
        <v>0</v>
      </c>
    </row>
    <row r="37" spans="1:13" s="6" customFormat="1" ht="14.25" customHeight="1" x14ac:dyDescent="0.25">
      <c r="A37" s="45">
        <v>1.3</v>
      </c>
      <c r="B37" s="31" t="s">
        <v>12</v>
      </c>
      <c r="C37" s="107" t="s">
        <v>47</v>
      </c>
      <c r="D37" s="107"/>
      <c r="E37" s="34">
        <v>160</v>
      </c>
      <c r="F37" s="40">
        <v>2</v>
      </c>
      <c r="G37" s="40">
        <v>0</v>
      </c>
      <c r="H37" s="46">
        <v>12</v>
      </c>
      <c r="I37" s="33" t="s">
        <v>10</v>
      </c>
      <c r="J37" s="26" t="s">
        <v>11</v>
      </c>
      <c r="K37" s="47">
        <f t="shared" si="0"/>
        <v>0</v>
      </c>
    </row>
    <row r="38" spans="1:13" s="6" customFormat="1" ht="18.75" customHeight="1" x14ac:dyDescent="0.25">
      <c r="A38" s="48"/>
      <c r="B38" s="49"/>
      <c r="C38" s="159"/>
      <c r="D38" s="160"/>
      <c r="E38" s="49"/>
      <c r="F38" s="49"/>
      <c r="G38" s="49"/>
      <c r="H38" s="49"/>
      <c r="I38" s="50"/>
      <c r="J38" s="50" t="s">
        <v>45</v>
      </c>
      <c r="K38" s="51" t="str">
        <f>IF(SUM(K8:K37)=0,"Cell will autopopulate ", SUM(K8:K37))</f>
        <v xml:space="preserve">Cell will autopopulate </v>
      </c>
    </row>
    <row r="39" spans="1:13" ht="15.75" thickBot="1" x14ac:dyDescent="0.3">
      <c r="A39" s="114"/>
      <c r="B39" s="115"/>
      <c r="C39" s="115"/>
      <c r="D39" s="115"/>
      <c r="E39" s="115"/>
      <c r="F39" s="27"/>
      <c r="G39" s="27"/>
      <c r="H39" s="28"/>
      <c r="I39" s="29"/>
      <c r="J39" s="29"/>
      <c r="K39" s="30"/>
      <c r="L39" s="3"/>
      <c r="M39" s="4"/>
    </row>
    <row r="40" spans="1:13" ht="15.75" customHeight="1" x14ac:dyDescent="0.25">
      <c r="A40" s="91" t="s">
        <v>74</v>
      </c>
      <c r="B40" s="92"/>
      <c r="C40" s="92"/>
      <c r="D40" s="92"/>
      <c r="E40" s="92"/>
      <c r="F40" s="92"/>
      <c r="G40" s="92"/>
      <c r="H40" s="92"/>
      <c r="I40" s="92"/>
      <c r="J40" s="92"/>
      <c r="K40" s="93"/>
      <c r="L40" s="3"/>
      <c r="M40" s="4"/>
    </row>
    <row r="41" spans="1:13" ht="45.6" customHeight="1" thickBot="1" x14ac:dyDescent="0.3">
      <c r="A41" s="99" t="s">
        <v>101</v>
      </c>
      <c r="B41" s="100"/>
      <c r="C41" s="100"/>
      <c r="D41" s="100"/>
      <c r="E41" s="100"/>
      <c r="F41" s="100"/>
      <c r="G41" s="100"/>
      <c r="H41" s="100"/>
      <c r="I41" s="100"/>
      <c r="J41" s="100"/>
      <c r="K41" s="101"/>
      <c r="L41" s="3"/>
      <c r="M41" s="4"/>
    </row>
    <row r="42" spans="1:13" ht="27" customHeight="1" x14ac:dyDescent="0.25">
      <c r="A42" s="52" t="s">
        <v>1</v>
      </c>
      <c r="B42" s="53" t="s">
        <v>15</v>
      </c>
      <c r="C42" s="94" t="s">
        <v>5</v>
      </c>
      <c r="D42" s="133"/>
      <c r="E42" s="94" t="s">
        <v>6</v>
      </c>
      <c r="F42" s="133"/>
      <c r="G42" s="94" t="s">
        <v>7</v>
      </c>
      <c r="H42" s="133"/>
      <c r="I42" s="94" t="s">
        <v>8</v>
      </c>
      <c r="J42" s="95"/>
      <c r="K42" s="96"/>
    </row>
    <row r="43" spans="1:13" x14ac:dyDescent="0.25">
      <c r="A43" s="54" t="s">
        <v>16</v>
      </c>
      <c r="B43" s="55" t="s">
        <v>17</v>
      </c>
      <c r="C43" s="151">
        <v>2</v>
      </c>
      <c r="D43" s="152"/>
      <c r="E43" s="154" t="s">
        <v>18</v>
      </c>
      <c r="F43" s="155"/>
      <c r="G43" s="153" t="s">
        <v>91</v>
      </c>
      <c r="H43" s="153"/>
      <c r="I43" s="88">
        <f>N(C43)*N(G43)</f>
        <v>0</v>
      </c>
      <c r="J43" s="89"/>
      <c r="K43" s="90"/>
    </row>
    <row r="44" spans="1:13" x14ac:dyDescent="0.25">
      <c r="A44" s="54" t="s">
        <v>19</v>
      </c>
      <c r="B44" s="56" t="s">
        <v>20</v>
      </c>
      <c r="C44" s="151">
        <v>15</v>
      </c>
      <c r="D44" s="152"/>
      <c r="E44" s="154" t="s">
        <v>21</v>
      </c>
      <c r="F44" s="155"/>
      <c r="G44" s="153" t="s">
        <v>92</v>
      </c>
      <c r="H44" s="153"/>
      <c r="I44" s="88">
        <f t="shared" ref="I44:I45" si="1">N(C44)*N(G44)</f>
        <v>0</v>
      </c>
      <c r="J44" s="89"/>
      <c r="K44" s="90"/>
    </row>
    <row r="45" spans="1:13" x14ac:dyDescent="0.25">
      <c r="A45" s="54" t="s">
        <v>22</v>
      </c>
      <c r="B45" s="56" t="s">
        <v>23</v>
      </c>
      <c r="C45" s="151">
        <v>15</v>
      </c>
      <c r="D45" s="152"/>
      <c r="E45" s="154" t="s">
        <v>21</v>
      </c>
      <c r="F45" s="155"/>
      <c r="G45" s="153" t="s">
        <v>92</v>
      </c>
      <c r="H45" s="153"/>
      <c r="I45" s="88">
        <f t="shared" si="1"/>
        <v>0</v>
      </c>
      <c r="J45" s="89"/>
      <c r="K45" s="90"/>
    </row>
    <row r="46" spans="1:13" ht="21.75" customHeight="1" thickBot="1" x14ac:dyDescent="0.3">
      <c r="A46" s="57"/>
      <c r="B46" s="58"/>
      <c r="C46" s="124"/>
      <c r="D46" s="125"/>
      <c r="E46" s="142"/>
      <c r="F46" s="143"/>
      <c r="G46" s="128" t="s">
        <v>46</v>
      </c>
      <c r="H46" s="129"/>
      <c r="I46" s="130" t="str">
        <f>IF(SUM(I43:I45)=0,"Cell will autopopulate",SUM(I43:I45))</f>
        <v>Cell will autopopulate</v>
      </c>
      <c r="J46" s="131"/>
      <c r="K46" s="132"/>
    </row>
    <row r="47" spans="1:13" ht="17.25" customHeight="1" thickBot="1" x14ac:dyDescent="0.3">
      <c r="A47" s="15"/>
      <c r="B47" s="7"/>
      <c r="C47" s="7"/>
      <c r="D47" s="7"/>
      <c r="E47" s="8"/>
      <c r="F47" s="8"/>
      <c r="G47" s="8"/>
      <c r="H47" s="7"/>
      <c r="I47" s="9"/>
      <c r="J47" s="9"/>
      <c r="K47" s="9"/>
      <c r="L47" s="3"/>
      <c r="M47" s="4"/>
    </row>
    <row r="48" spans="1:13" ht="21" customHeight="1" x14ac:dyDescent="0.25">
      <c r="A48" s="91" t="s">
        <v>87</v>
      </c>
      <c r="B48" s="92"/>
      <c r="C48" s="92"/>
      <c r="D48" s="92"/>
      <c r="E48" s="92"/>
      <c r="F48" s="92"/>
      <c r="G48" s="92"/>
      <c r="H48" s="92"/>
      <c r="I48" s="92"/>
      <c r="J48" s="92"/>
      <c r="K48" s="93"/>
      <c r="L48" s="11"/>
      <c r="M48" s="11"/>
    </row>
    <row r="49" spans="1:13" ht="29.25" customHeight="1" thickBot="1" x14ac:dyDescent="0.3">
      <c r="A49" s="99" t="s">
        <v>97</v>
      </c>
      <c r="B49" s="100"/>
      <c r="C49" s="100"/>
      <c r="D49" s="100"/>
      <c r="E49" s="100"/>
      <c r="F49" s="100"/>
      <c r="G49" s="100"/>
      <c r="H49" s="100"/>
      <c r="I49" s="100"/>
      <c r="J49" s="100"/>
      <c r="K49" s="101"/>
      <c r="L49" s="12"/>
      <c r="M49" s="12"/>
    </row>
    <row r="50" spans="1:13" s="13" customFormat="1" ht="27" customHeight="1" x14ac:dyDescent="0.25">
      <c r="A50" s="42" t="s">
        <v>1</v>
      </c>
      <c r="B50" s="59" t="s">
        <v>15</v>
      </c>
      <c r="C50" s="102" t="s">
        <v>5</v>
      </c>
      <c r="D50" s="103"/>
      <c r="E50" s="102" t="s">
        <v>6</v>
      </c>
      <c r="F50" s="103"/>
      <c r="G50" s="102" t="s">
        <v>7</v>
      </c>
      <c r="H50" s="103"/>
      <c r="I50" s="94" t="s">
        <v>8</v>
      </c>
      <c r="J50" s="95"/>
      <c r="K50" s="96"/>
    </row>
    <row r="51" spans="1:13" x14ac:dyDescent="0.25">
      <c r="A51" s="54" t="s">
        <v>24</v>
      </c>
      <c r="B51" s="60" t="s">
        <v>20</v>
      </c>
      <c r="C51" s="151">
        <v>160</v>
      </c>
      <c r="D51" s="152"/>
      <c r="E51" s="154" t="s">
        <v>21</v>
      </c>
      <c r="F51" s="155"/>
      <c r="G51" s="153" t="s">
        <v>92</v>
      </c>
      <c r="H51" s="153"/>
      <c r="I51" s="88">
        <f>N(C51)*N(G51)</f>
        <v>0</v>
      </c>
      <c r="J51" s="89"/>
      <c r="K51" s="90"/>
    </row>
    <row r="52" spans="1:13" x14ac:dyDescent="0.25">
      <c r="A52" s="54" t="s">
        <v>25</v>
      </c>
      <c r="B52" s="60" t="s">
        <v>23</v>
      </c>
      <c r="C52" s="151">
        <v>325</v>
      </c>
      <c r="D52" s="152"/>
      <c r="E52" s="154" t="s">
        <v>21</v>
      </c>
      <c r="F52" s="155"/>
      <c r="G52" s="153" t="s">
        <v>92</v>
      </c>
      <c r="H52" s="153"/>
      <c r="I52" s="88">
        <f>N(C52)*N(G52)</f>
        <v>0</v>
      </c>
      <c r="J52" s="89"/>
      <c r="K52" s="90"/>
      <c r="L52" s="19"/>
    </row>
    <row r="53" spans="1:13" ht="21.75" customHeight="1" thickBot="1" x14ac:dyDescent="0.3">
      <c r="A53" s="57"/>
      <c r="B53" s="58"/>
      <c r="C53" s="124"/>
      <c r="D53" s="125"/>
      <c r="E53" s="142"/>
      <c r="F53" s="143"/>
      <c r="G53" s="128" t="s">
        <v>44</v>
      </c>
      <c r="H53" s="129"/>
      <c r="I53" s="130" t="str">
        <f>IF(SUM(I51:I52)=0,"Cell will autopopulate",SUM(I51:I52))</f>
        <v>Cell will autopopulate</v>
      </c>
      <c r="J53" s="131"/>
      <c r="K53" s="132"/>
      <c r="L53" s="4"/>
    </row>
    <row r="54" spans="1:13" ht="15.75" thickBot="1" x14ac:dyDescent="0.3">
      <c r="A54" s="61"/>
      <c r="B54" s="62"/>
      <c r="C54" s="62"/>
      <c r="D54" s="62"/>
      <c r="E54" s="62"/>
      <c r="F54" s="62"/>
      <c r="G54" s="62"/>
      <c r="H54" s="62"/>
      <c r="I54" s="62"/>
      <c r="J54" s="62"/>
      <c r="K54" s="62"/>
      <c r="L54" s="10"/>
      <c r="M54" s="4"/>
    </row>
    <row r="55" spans="1:13" ht="15.75" customHeight="1" x14ac:dyDescent="0.25">
      <c r="A55" s="91" t="s">
        <v>88</v>
      </c>
      <c r="B55" s="92"/>
      <c r="C55" s="92"/>
      <c r="D55" s="92"/>
      <c r="E55" s="92"/>
      <c r="F55" s="92"/>
      <c r="G55" s="92"/>
      <c r="H55" s="92"/>
      <c r="I55" s="92"/>
      <c r="J55" s="92"/>
      <c r="K55" s="93"/>
      <c r="L55" s="11"/>
      <c r="M55" s="11"/>
    </row>
    <row r="56" spans="1:13" ht="48.75" customHeight="1" thickBot="1" x14ac:dyDescent="0.3">
      <c r="A56" s="99" t="s">
        <v>98</v>
      </c>
      <c r="B56" s="100"/>
      <c r="C56" s="100"/>
      <c r="D56" s="100"/>
      <c r="E56" s="100"/>
      <c r="F56" s="100"/>
      <c r="G56" s="100"/>
      <c r="H56" s="100"/>
      <c r="I56" s="100"/>
      <c r="J56" s="100"/>
      <c r="K56" s="101"/>
      <c r="L56" s="12"/>
      <c r="M56" s="12"/>
    </row>
    <row r="57" spans="1:13" s="13" customFormat="1" ht="27.6" customHeight="1" x14ac:dyDescent="0.25">
      <c r="A57" s="42" t="s">
        <v>1</v>
      </c>
      <c r="B57" s="43" t="s">
        <v>15</v>
      </c>
      <c r="C57" s="102" t="s">
        <v>5</v>
      </c>
      <c r="D57" s="103"/>
      <c r="E57" s="102" t="s">
        <v>6</v>
      </c>
      <c r="F57" s="103"/>
      <c r="G57" s="102" t="s">
        <v>7</v>
      </c>
      <c r="H57" s="103"/>
      <c r="I57" s="94" t="s">
        <v>8</v>
      </c>
      <c r="J57" s="95"/>
      <c r="K57" s="96"/>
    </row>
    <row r="58" spans="1:13" ht="28.5" customHeight="1" x14ac:dyDescent="0.25">
      <c r="A58" s="45">
        <v>3.01</v>
      </c>
      <c r="B58" s="63" t="s">
        <v>26</v>
      </c>
      <c r="C58" s="150">
        <v>96000</v>
      </c>
      <c r="D58" s="98"/>
      <c r="E58" s="97" t="s">
        <v>27</v>
      </c>
      <c r="F58" s="98"/>
      <c r="G58" s="153" t="s">
        <v>93</v>
      </c>
      <c r="H58" s="153"/>
      <c r="I58" s="88">
        <f t="shared" ref="I58:I65" si="2">N(C58)*N(G58)</f>
        <v>0</v>
      </c>
      <c r="J58" s="89"/>
      <c r="K58" s="90"/>
    </row>
    <row r="59" spans="1:13" ht="18" customHeight="1" x14ac:dyDescent="0.25">
      <c r="A59" s="45">
        <v>3.02</v>
      </c>
      <c r="B59" s="63" t="s">
        <v>28</v>
      </c>
      <c r="C59" s="150">
        <v>24000</v>
      </c>
      <c r="D59" s="98"/>
      <c r="E59" s="97" t="s">
        <v>27</v>
      </c>
      <c r="F59" s="98"/>
      <c r="G59" s="86" t="s">
        <v>93</v>
      </c>
      <c r="H59" s="87"/>
      <c r="I59" s="88">
        <f t="shared" si="2"/>
        <v>0</v>
      </c>
      <c r="J59" s="89"/>
      <c r="K59" s="90"/>
    </row>
    <row r="60" spans="1:13" ht="43.5" customHeight="1" x14ac:dyDescent="0.25">
      <c r="A60" s="45">
        <v>3.03</v>
      </c>
      <c r="B60" s="63" t="s">
        <v>29</v>
      </c>
      <c r="C60" s="150">
        <v>100000</v>
      </c>
      <c r="D60" s="98"/>
      <c r="E60" s="97" t="s">
        <v>27</v>
      </c>
      <c r="F60" s="98"/>
      <c r="G60" s="86" t="s">
        <v>93</v>
      </c>
      <c r="H60" s="87"/>
      <c r="I60" s="88">
        <f t="shared" si="2"/>
        <v>0</v>
      </c>
      <c r="J60" s="89"/>
      <c r="K60" s="90"/>
    </row>
    <row r="61" spans="1:13" ht="31.5" customHeight="1" x14ac:dyDescent="0.25">
      <c r="A61" s="45">
        <v>3.04</v>
      </c>
      <c r="B61" s="63" t="s">
        <v>30</v>
      </c>
      <c r="C61" s="150">
        <v>125000</v>
      </c>
      <c r="D61" s="98"/>
      <c r="E61" s="97" t="s">
        <v>27</v>
      </c>
      <c r="F61" s="98"/>
      <c r="G61" s="86" t="s">
        <v>93</v>
      </c>
      <c r="H61" s="87"/>
      <c r="I61" s="88">
        <f t="shared" si="2"/>
        <v>0</v>
      </c>
      <c r="J61" s="89"/>
      <c r="K61" s="90"/>
    </row>
    <row r="62" spans="1:13" ht="33.75" customHeight="1" x14ac:dyDescent="0.25">
      <c r="A62" s="45">
        <v>3.05</v>
      </c>
      <c r="B62" s="63" t="s">
        <v>31</v>
      </c>
      <c r="C62" s="150">
        <v>5700</v>
      </c>
      <c r="D62" s="98"/>
      <c r="E62" s="97" t="s">
        <v>27</v>
      </c>
      <c r="F62" s="98"/>
      <c r="G62" s="86" t="s">
        <v>93</v>
      </c>
      <c r="H62" s="87"/>
      <c r="I62" s="88">
        <f t="shared" si="2"/>
        <v>0</v>
      </c>
      <c r="J62" s="89"/>
      <c r="K62" s="90"/>
    </row>
    <row r="63" spans="1:13" s="14" customFormat="1" ht="22.5" customHeight="1" x14ac:dyDescent="0.2">
      <c r="A63" s="45">
        <v>3.06</v>
      </c>
      <c r="B63" s="64" t="s">
        <v>32</v>
      </c>
      <c r="C63" s="150">
        <v>13500</v>
      </c>
      <c r="D63" s="98"/>
      <c r="E63" s="97" t="s">
        <v>27</v>
      </c>
      <c r="F63" s="98"/>
      <c r="G63" s="86" t="s">
        <v>93</v>
      </c>
      <c r="H63" s="87"/>
      <c r="I63" s="88">
        <f t="shared" si="2"/>
        <v>0</v>
      </c>
      <c r="J63" s="89"/>
      <c r="K63" s="90"/>
    </row>
    <row r="64" spans="1:13" s="14" customFormat="1" ht="18" customHeight="1" x14ac:dyDescent="0.2">
      <c r="A64" s="45">
        <v>3.07</v>
      </c>
      <c r="B64" s="64" t="s">
        <v>33</v>
      </c>
      <c r="C64" s="150">
        <v>4000</v>
      </c>
      <c r="D64" s="98"/>
      <c r="E64" s="97" t="s">
        <v>27</v>
      </c>
      <c r="F64" s="98"/>
      <c r="G64" s="86" t="s">
        <v>93</v>
      </c>
      <c r="H64" s="87"/>
      <c r="I64" s="88">
        <f t="shared" si="2"/>
        <v>0</v>
      </c>
      <c r="J64" s="89"/>
      <c r="K64" s="90"/>
    </row>
    <row r="65" spans="1:13" s="14" customFormat="1" ht="20.25" customHeight="1" x14ac:dyDescent="0.2">
      <c r="A65" s="45">
        <v>3.08</v>
      </c>
      <c r="B65" s="63" t="s">
        <v>34</v>
      </c>
      <c r="C65" s="150">
        <v>6500</v>
      </c>
      <c r="D65" s="98"/>
      <c r="E65" s="97" t="s">
        <v>27</v>
      </c>
      <c r="F65" s="98"/>
      <c r="G65" s="86" t="s">
        <v>93</v>
      </c>
      <c r="H65" s="87"/>
      <c r="I65" s="88">
        <f t="shared" si="2"/>
        <v>0</v>
      </c>
      <c r="J65" s="89"/>
      <c r="K65" s="90"/>
    </row>
    <row r="66" spans="1:13" s="14" customFormat="1" ht="27.75" customHeight="1" thickBot="1" x14ac:dyDescent="0.3">
      <c r="A66" s="57"/>
      <c r="B66" s="58"/>
      <c r="C66" s="124"/>
      <c r="D66" s="125"/>
      <c r="E66" s="142"/>
      <c r="F66" s="143"/>
      <c r="G66" s="128" t="s">
        <v>43</v>
      </c>
      <c r="H66" s="129"/>
      <c r="I66" s="130" t="str">
        <f>IF(SUM(I58:I65)=0, "Cell will autopopulate",SUM(I58:I65))</f>
        <v>Cell will autopopulate</v>
      </c>
      <c r="J66" s="131"/>
      <c r="K66" s="132"/>
    </row>
    <row r="67" spans="1:13" ht="15.75" thickBot="1" x14ac:dyDescent="0.3">
      <c r="A67" s="61"/>
      <c r="B67" s="62"/>
      <c r="C67" s="62"/>
      <c r="D67" s="62"/>
      <c r="E67" s="62"/>
      <c r="F67" s="62"/>
      <c r="G67" s="62"/>
      <c r="H67" s="62"/>
      <c r="I67" s="65"/>
      <c r="J67" s="66"/>
      <c r="K67" s="66"/>
      <c r="L67" s="10"/>
      <c r="M67" s="4"/>
    </row>
    <row r="68" spans="1:13" ht="23.25" customHeight="1" thickBot="1" x14ac:dyDescent="0.3">
      <c r="A68" s="144" t="s">
        <v>35</v>
      </c>
      <c r="B68" s="145"/>
      <c r="C68" s="145"/>
      <c r="D68" s="145"/>
      <c r="E68" s="145"/>
      <c r="F68" s="145"/>
      <c r="G68" s="145"/>
      <c r="H68" s="145"/>
      <c r="I68" s="145"/>
      <c r="J68" s="145"/>
      <c r="K68" s="146"/>
      <c r="L68" s="11"/>
      <c r="M68" s="11"/>
    </row>
    <row r="69" spans="1:13" ht="35.450000000000003" customHeight="1" thickBot="1" x14ac:dyDescent="0.3">
      <c r="A69" s="147" t="s">
        <v>100</v>
      </c>
      <c r="B69" s="148"/>
      <c r="C69" s="148"/>
      <c r="D69" s="148"/>
      <c r="E69" s="148"/>
      <c r="F69" s="148"/>
      <c r="G69" s="148"/>
      <c r="H69" s="148"/>
      <c r="I69" s="148"/>
      <c r="J69" s="148"/>
      <c r="K69" s="149"/>
      <c r="L69" s="12"/>
      <c r="M69" s="12"/>
    </row>
    <row r="70" spans="1:13" s="13" customFormat="1" ht="27.6" customHeight="1" x14ac:dyDescent="0.25">
      <c r="A70" s="42" t="s">
        <v>1</v>
      </c>
      <c r="B70" s="43" t="s">
        <v>15</v>
      </c>
      <c r="C70" s="94" t="s">
        <v>5</v>
      </c>
      <c r="D70" s="133"/>
      <c r="E70" s="94" t="s">
        <v>6</v>
      </c>
      <c r="F70" s="133"/>
      <c r="G70" s="94" t="s">
        <v>73</v>
      </c>
      <c r="H70" s="133"/>
      <c r="I70" s="94" t="s">
        <v>8</v>
      </c>
      <c r="J70" s="95"/>
      <c r="K70" s="96"/>
    </row>
    <row r="71" spans="1:13" ht="26.25" customHeight="1" x14ac:dyDescent="0.25">
      <c r="A71" s="54">
        <v>4.0999999999999996</v>
      </c>
      <c r="B71" s="63" t="s">
        <v>36</v>
      </c>
      <c r="C71" s="134">
        <f>7000/5</f>
        <v>1400</v>
      </c>
      <c r="D71" s="135"/>
      <c r="E71" s="136" t="s">
        <v>37</v>
      </c>
      <c r="F71" s="137"/>
      <c r="G71" s="138" t="s">
        <v>94</v>
      </c>
      <c r="H71" s="138"/>
      <c r="I71" s="139">
        <f>N(C71)*N(G71)+C71</f>
        <v>1400</v>
      </c>
      <c r="J71" s="140"/>
      <c r="K71" s="141"/>
    </row>
    <row r="72" spans="1:13" ht="32.25" customHeight="1" thickBot="1" x14ac:dyDescent="0.3">
      <c r="A72" s="67"/>
      <c r="B72" s="68"/>
      <c r="C72" s="124"/>
      <c r="D72" s="125"/>
      <c r="E72" s="126"/>
      <c r="F72" s="127"/>
      <c r="G72" s="128" t="s">
        <v>42</v>
      </c>
      <c r="H72" s="129"/>
      <c r="I72" s="130">
        <f>IF(SUM(I71)=0, "Cell will autopopulate", SUM(I71))</f>
        <v>1400</v>
      </c>
      <c r="J72" s="131"/>
      <c r="K72" s="132"/>
    </row>
    <row r="73" spans="1:13" ht="15.75" x14ac:dyDescent="0.25">
      <c r="A73" s="18"/>
      <c r="B73" s="18"/>
      <c r="C73" s="18"/>
      <c r="D73" s="18"/>
      <c r="E73" s="18"/>
      <c r="F73" s="18"/>
      <c r="G73" s="18"/>
      <c r="H73" s="18"/>
      <c r="I73" s="20"/>
      <c r="J73" s="20"/>
      <c r="K73" s="20"/>
      <c r="L73" s="10"/>
      <c r="M73" s="19"/>
    </row>
    <row r="74" spans="1:13" x14ac:dyDescent="0.25">
      <c r="A74" s="16"/>
      <c r="B74" s="2"/>
      <c r="C74" s="2"/>
      <c r="D74" s="2"/>
      <c r="E74" s="2"/>
      <c r="F74" s="2"/>
      <c r="G74" s="2"/>
      <c r="H74" s="2"/>
      <c r="I74" s="2"/>
      <c r="J74" s="2"/>
      <c r="K74" s="2"/>
      <c r="L74" s="10"/>
      <c r="M74" s="4"/>
    </row>
    <row r="75" spans="1:13" x14ac:dyDescent="0.25">
      <c r="A75" s="16"/>
      <c r="B75" s="2"/>
      <c r="C75" s="2"/>
      <c r="D75" s="2"/>
      <c r="E75" s="2"/>
      <c r="F75" s="2"/>
      <c r="G75" s="2"/>
      <c r="H75" s="2"/>
      <c r="I75" s="2"/>
      <c r="J75" s="2"/>
      <c r="K75" s="2"/>
      <c r="L75" s="10"/>
      <c r="M75" s="4"/>
    </row>
    <row r="76" spans="1:13" x14ac:dyDescent="0.25">
      <c r="A76" s="16"/>
      <c r="B76" s="2"/>
      <c r="C76" s="2"/>
      <c r="D76" s="2"/>
      <c r="E76" s="2"/>
      <c r="F76" s="2"/>
      <c r="G76" s="2"/>
      <c r="H76" s="2"/>
      <c r="I76" s="2"/>
      <c r="J76" s="2"/>
      <c r="K76" s="2"/>
      <c r="L76" s="10"/>
      <c r="M76" s="4"/>
    </row>
  </sheetData>
  <sheetProtection algorithmName="SHA-512" hashValue="BQGdqaINuRNUDycT3pzgGzRe+5MZHU4srKRjmeV3rAJ9sQb2PzjiOjM+OpzFZa9yVQGHDzAgArMI8BDlbbkTkg==" saltValue="RR3/ieXsk8UtbiIFGe/t7g==" spinCount="100000" sheet="1" selectLockedCells="1"/>
  <mergeCells count="138">
    <mergeCell ref="A5:J5"/>
    <mergeCell ref="A6:J6"/>
    <mergeCell ref="C58:D58"/>
    <mergeCell ref="C59:D59"/>
    <mergeCell ref="C60:D60"/>
    <mergeCell ref="C61:D61"/>
    <mergeCell ref="C62:D62"/>
    <mergeCell ref="I42:K42"/>
    <mergeCell ref="G53:H53"/>
    <mergeCell ref="I53:K53"/>
    <mergeCell ref="G51:H51"/>
    <mergeCell ref="C43:D43"/>
    <mergeCell ref="I50:K50"/>
    <mergeCell ref="E51:F51"/>
    <mergeCell ref="E52:F52"/>
    <mergeCell ref="I51:K51"/>
    <mergeCell ref="G45:H45"/>
    <mergeCell ref="G44:H44"/>
    <mergeCell ref="E59:F59"/>
    <mergeCell ref="E60:F60"/>
    <mergeCell ref="G57:H57"/>
    <mergeCell ref="G58:H58"/>
    <mergeCell ref="C42:D42"/>
    <mergeCell ref="G42:H42"/>
    <mergeCell ref="E43:F43"/>
    <mergeCell ref="G43:H43"/>
    <mergeCell ref="C19:D19"/>
    <mergeCell ref="C7:D7"/>
    <mergeCell ref="E42:F42"/>
    <mergeCell ref="C20:D20"/>
    <mergeCell ref="C21:D21"/>
    <mergeCell ref="C22:D22"/>
    <mergeCell ref="C23:D23"/>
    <mergeCell ref="C24:D24"/>
    <mergeCell ref="C25:D25"/>
    <mergeCell ref="C32:D32"/>
    <mergeCell ref="C33:D33"/>
    <mergeCell ref="C28:D28"/>
    <mergeCell ref="C35:D35"/>
    <mergeCell ref="C29:D29"/>
    <mergeCell ref="C30:D30"/>
    <mergeCell ref="C37:D37"/>
    <mergeCell ref="A41:K41"/>
    <mergeCell ref="A40:K40"/>
    <mergeCell ref="I43:K43"/>
    <mergeCell ref="C38:D38"/>
    <mergeCell ref="A49:K49"/>
    <mergeCell ref="C50:D50"/>
    <mergeCell ref="C44:D44"/>
    <mergeCell ref="C45:D45"/>
    <mergeCell ref="C46:D46"/>
    <mergeCell ref="G52:H52"/>
    <mergeCell ref="C53:D53"/>
    <mergeCell ref="E50:F50"/>
    <mergeCell ref="G50:H50"/>
    <mergeCell ref="C51:D51"/>
    <mergeCell ref="C52:D52"/>
    <mergeCell ref="E44:F44"/>
    <mergeCell ref="E45:F45"/>
    <mergeCell ref="A48:K48"/>
    <mergeCell ref="I45:K45"/>
    <mergeCell ref="I44:K44"/>
    <mergeCell ref="E46:F46"/>
    <mergeCell ref="G46:H46"/>
    <mergeCell ref="I46:K46"/>
    <mergeCell ref="E53:F53"/>
    <mergeCell ref="C66:D66"/>
    <mergeCell ref="E66:F66"/>
    <mergeCell ref="G66:H66"/>
    <mergeCell ref="I66:K66"/>
    <mergeCell ref="A68:K68"/>
    <mergeCell ref="A69:K69"/>
    <mergeCell ref="I61:K61"/>
    <mergeCell ref="I62:K62"/>
    <mergeCell ref="I63:K63"/>
    <mergeCell ref="I64:K64"/>
    <mergeCell ref="I65:K65"/>
    <mergeCell ref="E61:F61"/>
    <mergeCell ref="E62:F62"/>
    <mergeCell ref="E63:F63"/>
    <mergeCell ref="E64:F64"/>
    <mergeCell ref="E65:F65"/>
    <mergeCell ref="G61:H61"/>
    <mergeCell ref="G62:H62"/>
    <mergeCell ref="G63:H63"/>
    <mergeCell ref="G64:H64"/>
    <mergeCell ref="G65:H65"/>
    <mergeCell ref="C64:D64"/>
    <mergeCell ref="C65:D65"/>
    <mergeCell ref="C63:D63"/>
    <mergeCell ref="C72:D72"/>
    <mergeCell ref="E72:F72"/>
    <mergeCell ref="G72:H72"/>
    <mergeCell ref="I72:K72"/>
    <mergeCell ref="C70:D70"/>
    <mergeCell ref="C71:D71"/>
    <mergeCell ref="E70:F70"/>
    <mergeCell ref="E71:F71"/>
    <mergeCell ref="G70:H70"/>
    <mergeCell ref="G71:H71"/>
    <mergeCell ref="I70:K70"/>
    <mergeCell ref="I71:K71"/>
    <mergeCell ref="K3:K6"/>
    <mergeCell ref="C36:D36"/>
    <mergeCell ref="A1:K1"/>
    <mergeCell ref="A2:K2"/>
    <mergeCell ref="A39:E39"/>
    <mergeCell ref="G9:G27"/>
    <mergeCell ref="A3:J3"/>
    <mergeCell ref="C8:D8"/>
    <mergeCell ref="C9:D9"/>
    <mergeCell ref="C27:D27"/>
    <mergeCell ref="C10:D10"/>
    <mergeCell ref="C11:D11"/>
    <mergeCell ref="C12:D12"/>
    <mergeCell ref="C13:D13"/>
    <mergeCell ref="C26:D26"/>
    <mergeCell ref="C14:D14"/>
    <mergeCell ref="C15:D15"/>
    <mergeCell ref="C16:D16"/>
    <mergeCell ref="C17:D17"/>
    <mergeCell ref="C18:D18"/>
    <mergeCell ref="C31:D31"/>
    <mergeCell ref="C34:D34"/>
    <mergeCell ref="G29:G34"/>
    <mergeCell ref="A4:J4"/>
    <mergeCell ref="G60:H60"/>
    <mergeCell ref="G59:H59"/>
    <mergeCell ref="I52:K52"/>
    <mergeCell ref="A55:K55"/>
    <mergeCell ref="I58:K58"/>
    <mergeCell ref="I57:K57"/>
    <mergeCell ref="E58:F58"/>
    <mergeCell ref="I60:K60"/>
    <mergeCell ref="I59:K59"/>
    <mergeCell ref="A56:K56"/>
    <mergeCell ref="E57:F57"/>
    <mergeCell ref="C57:D57"/>
  </mergeCells>
  <pageMargins left="0.7" right="0.7" top="0.75" bottom="0.75" header="0.3" footer="0.3"/>
  <pageSetup scale="55" fitToHeight="0" orientation="landscape" r:id="rId1"/>
  <rowBreaks count="1" manualBreakCount="1">
    <brk id="47" min="3"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44df38607d00009db2741d2e5a531451">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dd610e068f0f33444e7d7f7669e6adc5"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 IFB or RFP"/>
          <xsd:enumeration value="Ad Copy"/>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Bid Analysis"/>
          <xsd:enumeration value="BAFO Analysis"/>
          <xsd:enumeration value="Contract documents"/>
          <xsd:enumeration value="Contract Amendment 1"/>
          <xsd:enumeration value="Contract Amendment 2"/>
          <xsd:enumeration value="Contract Amendment 3"/>
          <xsd:enumeration value="Contract Executed"/>
          <xsd:enumeration value="Contract Negotiation"/>
          <xsd:enumeration value="Contract Rates"/>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canned Bids Step 2"/>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1079</Spec_x0020__x0023_>
    <EmailSubject xmlns="http://schemas.microsoft.com/sharepoint/v3" xsi:nil="true"/>
    <Spec_x0020__x0023_ xmlns="b3fec781-62d2-4f50-9b0f-56b6ddda0866">038-20</Spec_x0020__x0023_>
    <Doc_x0020_Type xmlns="c0086056-5044-4a33-b29f-c75672ab2bba">Appendix B Bid Workbook</Doc_x0020_Type>
    <S_Year xmlns="c0086056-5044-4a33-b29f-c75672ab2bba">2020</S_Year>
    <EmailCc xmlns="http://schemas.microsoft.com/sharepoint/v3" xsi:nil="true"/>
    <_dlc_DocId xmlns="53dbc0f4-2d3d-44b3-9905-25b4807b1361">EV5DVUR6RRZR-1275146407-37321</_dlc_DocId>
    <_dlc_DocIdUrl xmlns="53dbc0f4-2d3d-44b3-9905-25b4807b1361">
      <Url>http://finance/supply/pba/_layouts/15/DocIdRedir.aspx?ID=EV5DVUR6RRZR-1275146407-37321</Url>
      <Description>EV5DVUR6RRZR-1275146407-37321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BE3E07-E979-40AD-9E24-3834869C6049}">
  <ds:schemaRefs>
    <ds:schemaRef ds:uri="http://schemas.microsoft.com/sharepoint/events"/>
  </ds:schemaRefs>
</ds:datastoreItem>
</file>

<file path=customXml/itemProps2.xml><?xml version="1.0" encoding="utf-8"?>
<ds:datastoreItem xmlns:ds="http://schemas.openxmlformats.org/officeDocument/2006/customXml" ds:itemID="{7F19715E-4332-41F4-8727-E6E72ADDA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81D79B-DD8E-4CA3-8435-3D52C8B78967}">
  <ds:schemaRefs>
    <ds:schemaRef ds:uri="http://purl.org/dc/terms/"/>
    <ds:schemaRef ds:uri="af23f7e8-60b8-4754-8d26-933e50c84a94"/>
    <ds:schemaRef ds:uri="http://purl.org/dc/dcmitype/"/>
    <ds:schemaRef ds:uri="http://schemas.microsoft.com/office/infopath/2007/PartnerControls"/>
    <ds:schemaRef ds:uri="http://schemas.openxmlformats.org/package/2006/metadata/core-properties"/>
    <ds:schemaRef ds:uri="a6a118c7-e855-4f4e-b8ad-80e33b796d81"/>
    <ds:schemaRef ds:uri="http://purl.org/dc/elements/1.1/"/>
    <ds:schemaRef ds:uri="http://schemas.microsoft.com/office/2006/documentManagement/types"/>
    <ds:schemaRef ds:uri="c0086056-5044-4a33-b29f-c75672ab2bba"/>
    <ds:schemaRef ds:uri="53dbc0f4-2d3d-44b3-9905-25b4807b1361"/>
    <ds:schemaRef ds:uri="http://schemas.microsoft.com/sharepoint/v4"/>
    <ds:schemaRef ds:uri="b3fec781-62d2-4f50-9b0f-56b6ddda0866"/>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4B762C9F-4E94-4197-A750-14A051E93A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Appendix B - Response Workbook</vt:lpstr>
      <vt:lpstr>'Appendix B - Response Workbook'!Print_Area</vt:lpstr>
    </vt:vector>
  </TitlesOfParts>
  <Manager/>
  <Company>JEA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081-17 Appendix B  -  Bid Workbook</dc:title>
  <dc:subject/>
  <dc:creator>Dambrose, Nickolas C.</dc:creator>
  <cp:keywords/>
  <dc:description/>
  <cp:lastModifiedBy>JEA User</cp:lastModifiedBy>
  <cp:lastPrinted>2020-03-10T14:28:38Z</cp:lastPrinted>
  <dcterms:created xsi:type="dcterms:W3CDTF">2015-12-14T15:26:59Z</dcterms:created>
  <dcterms:modified xsi:type="dcterms:W3CDTF">2020-03-11T13:53:46Z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85eb1d96-79c2-4e4c-963e-f09fb7950e76</vt:lpwstr>
  </property>
  <property fmtid="{D5CDD505-2E9C-101B-9397-08002B2CF9AE}" pid="3" name="ContentTypeId">
    <vt:lpwstr>0x0101002E4E7A6CA0008041B529864F2CCE0609</vt:lpwstr>
  </property>
  <property fmtid="{D5CDD505-2E9C-101B-9397-08002B2CF9AE}" pid="4" name="Order">
    <vt:r8>1004000</vt:r8>
  </property>
  <property fmtid="{D5CDD505-2E9C-101B-9397-08002B2CF9AE}" pid="5" name="IsMyDocuments">
    <vt:bool>true</vt:bool>
  </property>
</Properties>
</file>