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oddcp\Documents\Formal\In Process\032-20 Primary Wire\Bid Docuemnts\"/>
    </mc:Choice>
  </mc:AlternateContent>
  <bookViews>
    <workbookView xWindow="0" yWindow="0" windowWidth="17328" windowHeight="11880"/>
  </bookViews>
  <sheets>
    <sheet name="Price Adjustment Formu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S9" i="1" s="1"/>
  <c r="P9" i="1"/>
  <c r="O9" i="1"/>
  <c r="K9" i="1"/>
  <c r="M9" i="1" s="1"/>
  <c r="J9" i="1"/>
  <c r="I9" i="1"/>
  <c r="E9" i="1"/>
  <c r="H12" i="1" l="1"/>
  <c r="O6" i="1" l="1"/>
  <c r="P6" i="1"/>
  <c r="O7" i="1"/>
  <c r="P7" i="1"/>
  <c r="O8" i="1"/>
  <c r="P8" i="1"/>
  <c r="O10" i="1"/>
  <c r="P10" i="1"/>
  <c r="Q8" i="1" l="1"/>
  <c r="S8" i="1" s="1"/>
  <c r="Q6" i="1"/>
  <c r="Q10" i="1"/>
  <c r="S10" i="1" s="1"/>
  <c r="S6" i="1"/>
  <c r="Q7" i="1"/>
  <c r="S7" i="1" s="1"/>
  <c r="J6" i="1"/>
  <c r="J7" i="1"/>
  <c r="J8" i="1"/>
  <c r="J10" i="1"/>
  <c r="E6" i="1"/>
  <c r="E7" i="1"/>
  <c r="E8" i="1"/>
  <c r="E10" i="1"/>
  <c r="H13" i="1" l="1"/>
  <c r="H14" i="1" s="1"/>
  <c r="D12" i="1"/>
  <c r="D3" i="1" s="1"/>
  <c r="D9" i="1" l="1"/>
  <c r="F9" i="1"/>
  <c r="H9" i="1" s="1"/>
  <c r="B9" i="1" s="1"/>
  <c r="D8" i="1"/>
  <c r="F10" i="1"/>
  <c r="H10" i="1" s="1"/>
  <c r="D10" i="1"/>
  <c r="F6" i="1"/>
  <c r="D6" i="1"/>
  <c r="F7" i="1"/>
  <c r="H7" i="1" s="1"/>
  <c r="D7" i="1"/>
  <c r="F8" i="1"/>
  <c r="H8" i="1" s="1"/>
  <c r="H3" i="1"/>
  <c r="K8" i="1" l="1"/>
  <c r="M8" i="1" s="1"/>
  <c r="I6" i="1"/>
  <c r="K7" i="1"/>
  <c r="M7" i="1" s="1"/>
  <c r="B7" i="1" s="1"/>
  <c r="K10" i="1"/>
  <c r="M10" i="1" s="1"/>
  <c r="B10" i="1" s="1"/>
  <c r="I7" i="1"/>
  <c r="K6" i="1"/>
  <c r="M6" i="1" s="1"/>
  <c r="B6" i="1" s="1"/>
  <c r="I8" i="1"/>
  <c r="I10" i="1"/>
  <c r="B8" i="1"/>
</calcChain>
</file>

<file path=xl/comments1.xml><?xml version="1.0" encoding="utf-8"?>
<comments xmlns="http://schemas.openxmlformats.org/spreadsheetml/2006/main">
  <authors>
    <author>Keeler, Jessica C.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Keeler, Jessica C.:</t>
        </r>
        <r>
          <rPr>
            <sz val="9"/>
            <color indexed="81"/>
            <rFont val="Tahoma"/>
            <charset val="1"/>
          </rPr>
          <t xml:space="preserve">
Do not change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Keeler, Jessica C.:</t>
        </r>
        <r>
          <rPr>
            <sz val="9"/>
            <color indexed="81"/>
            <rFont val="Tahoma"/>
            <charset val="1"/>
          </rPr>
          <t xml:space="preserve">
Do not change</t>
        </r>
      </text>
    </comment>
    <comment ref="L2" authorId="0" shapeId="0">
      <text>
        <r>
          <rPr>
            <b/>
            <sz val="9"/>
            <color indexed="81"/>
            <rFont val="Tahoma"/>
            <charset val="1"/>
          </rPr>
          <t>Keeler, Jessica C.:</t>
        </r>
        <r>
          <rPr>
            <sz val="9"/>
            <color indexed="81"/>
            <rFont val="Tahoma"/>
            <charset val="1"/>
          </rPr>
          <t xml:space="preserve">
Do not change</t>
        </r>
      </text>
    </comment>
  </commentList>
</comments>
</file>

<file path=xl/sharedStrings.xml><?xml version="1.0" encoding="utf-8"?>
<sst xmlns="http://schemas.openxmlformats.org/spreadsheetml/2006/main" count="36" uniqueCount="35">
  <si>
    <t>Copper Base:</t>
  </si>
  <si>
    <t>Alum Base:</t>
  </si>
  <si>
    <t>Current Metals:</t>
  </si>
  <si>
    <t>JEA ID #</t>
  </si>
  <si>
    <t>(ICP)
Initial Cu Price</t>
  </si>
  <si>
    <t>(CC)
Copper Content lb/ft</t>
  </si>
  <si>
    <t>(NAP)
New
Al Price</t>
  </si>
  <si>
    <t>(AC)
Alum
Content
lb/ft</t>
  </si>
  <si>
    <t>CU
Price Change per FT</t>
  </si>
  <si>
    <t>Adjusted Unit Price</t>
  </si>
  <si>
    <t>AL
Price Change per FT</t>
  </si>
  <si>
    <t xml:space="preserve">(IAP)
Initial
Al Price </t>
  </si>
  <si>
    <t>(NCP)
New 
Cu Price</t>
  </si>
  <si>
    <t>PR
Index Change</t>
  </si>
  <si>
    <t>(PRC)
Plastic &amp; Resin
Content
lb/ft</t>
  </si>
  <si>
    <t>PR
Price Change per FT</t>
  </si>
  <si>
    <t>(NPRI)
New
PR Index</t>
  </si>
  <si>
    <t xml:space="preserve">(IPRI)
Initial
PR Index </t>
  </si>
  <si>
    <t>Plastic &amp; Resin Index Base</t>
  </si>
  <si>
    <t>Current Index:</t>
  </si>
  <si>
    <t>(BPRP) Base  Plastic Resin Price per FT.</t>
  </si>
  <si>
    <t>Copper
Change</t>
  </si>
  <si>
    <t>Alum
Change</t>
  </si>
  <si>
    <t>Initial
Price</t>
  </si>
  <si>
    <t>CU</t>
  </si>
  <si>
    <t>1st position</t>
  </si>
  <si>
    <t>AL</t>
  </si>
  <si>
    <t>LME Settle</t>
  </si>
  <si>
    <t>MW US Trans Prem</t>
  </si>
  <si>
    <t>CAICL001</t>
  </si>
  <si>
    <t>CAICL002</t>
  </si>
  <si>
    <t>CAICL011</t>
  </si>
  <si>
    <t>CAICL013</t>
  </si>
  <si>
    <t>Appendix C - Price Adjustment Formula - Example Purposes Only</t>
  </si>
  <si>
    <t xml:space="preserve">CAIRH012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</si>
</sst>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&quot;$&quot;#,##0.0000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7F2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59595"/>
      </left>
      <right style="thin">
        <color rgb="FF000000"/>
      </right>
      <top style="medium">
        <color rgb="FF959595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7" borderId="6" xfId="0" applyFont="1" applyFill="1" applyBorder="1"/>
    <xf numFmtId="164" fontId="0" fillId="0" borderId="1" xfId="0" applyNumberFormat="1" applyFont="1" applyBorder="1"/>
    <xf numFmtId="0" fontId="0" fillId="7" borderId="1" xfId="0" applyFont="1" applyFill="1" applyBorder="1"/>
    <xf numFmtId="164" fontId="0" fillId="0" borderId="1" xfId="0" applyNumberFormat="1" applyFont="1" applyBorder="1" applyAlignment="1">
      <alignment horizontal="center"/>
    </xf>
    <xf numFmtId="0" fontId="0" fillId="7" borderId="0" xfId="0" applyFont="1" applyFill="1" applyBorder="1"/>
    <xf numFmtId="0" fontId="0" fillId="7" borderId="7" xfId="0" applyFont="1" applyFill="1" applyBorder="1"/>
    <xf numFmtId="0" fontId="0" fillId="7" borderId="2" xfId="0" applyFont="1" applyFill="1" applyBorder="1"/>
    <xf numFmtId="0" fontId="0" fillId="7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3" borderId="11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 vertical="center" wrapText="1"/>
    </xf>
    <xf numFmtId="165" fontId="0" fillId="3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4" borderId="0" xfId="0" applyFont="1" applyFill="1"/>
    <xf numFmtId="164" fontId="0" fillId="4" borderId="0" xfId="0" applyNumberFormat="1" applyFont="1" applyFill="1"/>
    <xf numFmtId="0" fontId="4" fillId="0" borderId="11" xfId="0" applyFont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5" fillId="8" borderId="9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166" fontId="0" fillId="6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vertical="center"/>
    </xf>
    <xf numFmtId="10" fontId="0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6" borderId="8" xfId="0" applyNumberFormat="1" applyFont="1" applyFill="1" applyBorder="1" applyAlignment="1">
      <alignment horizontal="center" vertical="center"/>
    </xf>
    <xf numFmtId="167" fontId="0" fillId="6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4"/>
  <sheetViews>
    <sheetView tabSelected="1" zoomScale="80" zoomScaleNormal="80" workbookViewId="0">
      <selection activeCell="D5" sqref="D5"/>
    </sheetView>
  </sheetViews>
  <sheetFormatPr defaultRowHeight="14.4" x14ac:dyDescent="0.3"/>
  <cols>
    <col min="1" max="1" width="10.33203125" customWidth="1"/>
    <col min="2" max="2" width="10.44140625" bestFit="1" customWidth="1"/>
    <col min="3" max="3" width="10.109375" customWidth="1"/>
    <col min="4" max="4" width="11.5546875" customWidth="1"/>
    <col min="6" max="6" width="15.6640625" customWidth="1"/>
    <col min="7" max="7" width="8.88671875" style="2"/>
    <col min="8" max="8" width="11.109375" customWidth="1"/>
    <col min="10" max="10" width="11.44140625" customWidth="1"/>
    <col min="11" max="11" width="11.6640625" customWidth="1"/>
    <col min="12" max="12" width="8.88671875" style="2"/>
    <col min="13" max="13" width="12.88671875" customWidth="1"/>
    <col min="19" max="19" width="10.44140625" customWidth="1"/>
  </cols>
  <sheetData>
    <row r="1" spans="1:19" ht="29.25" customHeight="1" x14ac:dyDescent="0.3">
      <c r="A1" s="45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</row>
    <row r="2" spans="1:19" x14ac:dyDescent="0.3">
      <c r="A2" s="3"/>
      <c r="B2" s="44" t="s">
        <v>0</v>
      </c>
      <c r="C2" s="44"/>
      <c r="D2" s="4">
        <v>2.4312999999999998</v>
      </c>
      <c r="E2" s="5"/>
      <c r="F2" s="44" t="s">
        <v>1</v>
      </c>
      <c r="G2" s="44"/>
      <c r="H2" s="4">
        <v>0.746</v>
      </c>
      <c r="I2" s="5"/>
      <c r="J2" s="44" t="s">
        <v>18</v>
      </c>
      <c r="K2" s="44"/>
      <c r="L2" s="6">
        <v>257.89999999999998</v>
      </c>
      <c r="M2" s="7"/>
      <c r="N2" s="7"/>
      <c r="O2" s="7"/>
      <c r="P2" s="7"/>
      <c r="Q2" s="7"/>
      <c r="R2" s="7"/>
      <c r="S2" s="8"/>
    </row>
    <row r="3" spans="1:19" x14ac:dyDescent="0.3">
      <c r="A3" s="3"/>
      <c r="B3" s="44" t="s">
        <v>2</v>
      </c>
      <c r="C3" s="44"/>
      <c r="D3" s="4">
        <f>D12</f>
        <v>2.4312999999999998</v>
      </c>
      <c r="E3" s="9"/>
      <c r="F3" s="44" t="s">
        <v>2</v>
      </c>
      <c r="G3" s="44"/>
      <c r="H3" s="4">
        <f>H14</f>
        <v>0.74601466012283302</v>
      </c>
      <c r="I3" s="9"/>
      <c r="J3" s="44" t="s">
        <v>19</v>
      </c>
      <c r="K3" s="44"/>
      <c r="L3" s="6">
        <v>257.89999999999998</v>
      </c>
      <c r="M3" s="7"/>
      <c r="N3" s="7"/>
      <c r="O3" s="7"/>
      <c r="P3" s="7"/>
      <c r="Q3" s="7"/>
      <c r="R3" s="7"/>
      <c r="S3" s="8"/>
    </row>
    <row r="4" spans="1:19" ht="15" thickBot="1" x14ac:dyDescent="0.35">
      <c r="A4" s="3"/>
      <c r="B4" s="7"/>
      <c r="C4" s="7"/>
      <c r="D4" s="7"/>
      <c r="E4" s="7"/>
      <c r="F4" s="7"/>
      <c r="G4" s="10"/>
      <c r="H4" s="7"/>
      <c r="I4" s="7"/>
      <c r="J4" s="7"/>
      <c r="K4" s="7"/>
      <c r="L4" s="10"/>
      <c r="M4" s="7"/>
      <c r="N4" s="7"/>
      <c r="O4" s="7"/>
      <c r="P4" s="7"/>
      <c r="Q4" s="7"/>
      <c r="R4" s="7"/>
      <c r="S4" s="8"/>
    </row>
    <row r="5" spans="1:19" s="1" customFormat="1" ht="87" customHeight="1" thickBot="1" x14ac:dyDescent="0.35">
      <c r="A5" s="11" t="s">
        <v>3</v>
      </c>
      <c r="B5" s="12" t="s">
        <v>9</v>
      </c>
      <c r="C5" s="13" t="s">
        <v>23</v>
      </c>
      <c r="D5" s="14" t="s">
        <v>12</v>
      </c>
      <c r="E5" s="13" t="s">
        <v>4</v>
      </c>
      <c r="F5" s="15" t="s">
        <v>21</v>
      </c>
      <c r="G5" s="27" t="s">
        <v>5</v>
      </c>
      <c r="H5" s="28" t="s">
        <v>8</v>
      </c>
      <c r="I5" s="14" t="s">
        <v>6</v>
      </c>
      <c r="J5" s="13" t="s">
        <v>11</v>
      </c>
      <c r="K5" s="15" t="s">
        <v>22</v>
      </c>
      <c r="L5" s="27" t="s">
        <v>7</v>
      </c>
      <c r="M5" s="28" t="s">
        <v>10</v>
      </c>
      <c r="N5" s="28" t="s">
        <v>20</v>
      </c>
      <c r="O5" s="14" t="s">
        <v>16</v>
      </c>
      <c r="P5" s="13" t="s">
        <v>17</v>
      </c>
      <c r="Q5" s="15" t="s">
        <v>13</v>
      </c>
      <c r="R5" s="27" t="s">
        <v>14</v>
      </c>
      <c r="S5" s="29" t="s">
        <v>15</v>
      </c>
    </row>
    <row r="6" spans="1:19" ht="22.8" customHeight="1" thickBot="1" x14ac:dyDescent="0.35">
      <c r="A6" s="30" t="s">
        <v>29</v>
      </c>
      <c r="B6" s="31">
        <f t="shared" ref="B6:B10" si="0">C6+(H6+M6+S6)</f>
        <v>0.36780000000000002</v>
      </c>
      <c r="C6" s="32">
        <v>0.36780000000000002</v>
      </c>
      <c r="D6" s="33">
        <f t="shared" ref="D6:D10" si="1">$D$3</f>
        <v>2.4312999999999998</v>
      </c>
      <c r="E6" s="34">
        <f t="shared" ref="E6:E10" si="2">$D$2</f>
        <v>2.4312999999999998</v>
      </c>
      <c r="F6" s="35">
        <f t="shared" ref="F6:F10" si="3">$D$3-$D$2</f>
        <v>0</v>
      </c>
      <c r="G6" s="6">
        <v>2E-3</v>
      </c>
      <c r="H6" s="36">
        <v>0</v>
      </c>
      <c r="I6" s="33">
        <f t="shared" ref="I6:I10" si="4">$H$3</f>
        <v>0.74601466012283302</v>
      </c>
      <c r="J6" s="34">
        <f t="shared" ref="J6:J10" si="5">$H$2</f>
        <v>0.746</v>
      </c>
      <c r="K6" s="35">
        <f t="shared" ref="K6:K10" si="6">$H$3-$H$2</f>
        <v>1.4660122833021205E-5</v>
      </c>
      <c r="L6" s="6">
        <v>0</v>
      </c>
      <c r="M6" s="37">
        <f t="shared" ref="M6:M10" si="7">K6*L6</f>
        <v>0</v>
      </c>
      <c r="N6" s="38">
        <v>2.0490000000000001E-2</v>
      </c>
      <c r="O6" s="33">
        <f t="shared" ref="O6:O10" si="8">$L$3</f>
        <v>257.89999999999998</v>
      </c>
      <c r="P6" s="39">
        <f t="shared" ref="P6:P10" si="9">$L$2</f>
        <v>257.89999999999998</v>
      </c>
      <c r="Q6" s="40">
        <f t="shared" ref="Q6:Q10" si="10">(O6-P6)/P6</f>
        <v>0</v>
      </c>
      <c r="R6" s="41">
        <v>7.0000000000000001E-3</v>
      </c>
      <c r="S6" s="42">
        <f>((N6/C6)*C6)*Q6</f>
        <v>0</v>
      </c>
    </row>
    <row r="7" spans="1:19" ht="22.8" customHeight="1" thickBot="1" x14ac:dyDescent="0.35">
      <c r="A7" s="30" t="s">
        <v>30</v>
      </c>
      <c r="B7" s="31">
        <f t="shared" si="0"/>
        <v>0.25640463259881524</v>
      </c>
      <c r="C7" s="32">
        <v>0.25640000000000002</v>
      </c>
      <c r="D7" s="33">
        <f t="shared" si="1"/>
        <v>2.4312999999999998</v>
      </c>
      <c r="E7" s="34">
        <f t="shared" si="2"/>
        <v>2.4312999999999998</v>
      </c>
      <c r="F7" s="35">
        <f t="shared" si="3"/>
        <v>0</v>
      </c>
      <c r="G7" s="6">
        <v>0</v>
      </c>
      <c r="H7" s="36">
        <f t="shared" ref="H7:H10" si="11">F7*G7</f>
        <v>0</v>
      </c>
      <c r="I7" s="33">
        <f t="shared" si="4"/>
        <v>0.74601466012283302</v>
      </c>
      <c r="J7" s="34">
        <f t="shared" si="5"/>
        <v>0.746</v>
      </c>
      <c r="K7" s="35">
        <f t="shared" si="6"/>
        <v>1.4660122833021205E-5</v>
      </c>
      <c r="L7" s="6">
        <v>0.316</v>
      </c>
      <c r="M7" s="37">
        <f t="shared" si="7"/>
        <v>4.6325988152347009E-6</v>
      </c>
      <c r="N7" s="43">
        <v>0</v>
      </c>
      <c r="O7" s="33">
        <f t="shared" si="8"/>
        <v>257.89999999999998</v>
      </c>
      <c r="P7" s="39">
        <f t="shared" si="9"/>
        <v>257.89999999999998</v>
      </c>
      <c r="Q7" s="40">
        <f t="shared" si="10"/>
        <v>0</v>
      </c>
      <c r="R7" s="41">
        <v>0</v>
      </c>
      <c r="S7" s="42">
        <f t="shared" ref="S7:S10" si="12">((N7/C7)*C7)*Q7</f>
        <v>0</v>
      </c>
    </row>
    <row r="8" spans="1:19" ht="22.8" customHeight="1" thickBot="1" x14ac:dyDescent="0.35">
      <c r="A8" s="30" t="s">
        <v>31</v>
      </c>
      <c r="B8" s="31">
        <f t="shared" si="0"/>
        <v>2.7845131501301812</v>
      </c>
      <c r="C8" s="32">
        <v>2.7845</v>
      </c>
      <c r="D8" s="33">
        <f t="shared" si="1"/>
        <v>2.4312999999999998</v>
      </c>
      <c r="E8" s="34">
        <f t="shared" si="2"/>
        <v>2.4312999999999998</v>
      </c>
      <c r="F8" s="35">
        <f t="shared" si="3"/>
        <v>0</v>
      </c>
      <c r="G8" s="6">
        <v>0</v>
      </c>
      <c r="H8" s="36">
        <f t="shared" si="11"/>
        <v>0</v>
      </c>
      <c r="I8" s="33">
        <f t="shared" si="4"/>
        <v>0.74601466012283302</v>
      </c>
      <c r="J8" s="34">
        <f t="shared" si="5"/>
        <v>0.746</v>
      </c>
      <c r="K8" s="35">
        <f t="shared" si="6"/>
        <v>1.4660122833021205E-5</v>
      </c>
      <c r="L8" s="6">
        <v>0.89700000000000002</v>
      </c>
      <c r="M8" s="37">
        <f t="shared" si="7"/>
        <v>1.3150130181220021E-5</v>
      </c>
      <c r="N8" s="43">
        <v>0</v>
      </c>
      <c r="O8" s="33">
        <f t="shared" si="8"/>
        <v>257.89999999999998</v>
      </c>
      <c r="P8" s="39">
        <f t="shared" si="9"/>
        <v>257.89999999999998</v>
      </c>
      <c r="Q8" s="40">
        <f>(O8-P8)/P8</f>
        <v>0</v>
      </c>
      <c r="R8" s="41">
        <v>0</v>
      </c>
      <c r="S8" s="42">
        <f t="shared" si="12"/>
        <v>0</v>
      </c>
    </row>
    <row r="9" spans="1:19" ht="22.8" customHeight="1" thickBot="1" x14ac:dyDescent="0.35">
      <c r="A9" s="30" t="s">
        <v>34</v>
      </c>
      <c r="B9" s="31">
        <f t="shared" ref="B9" si="13">C9+(H9+M9+S9)</f>
        <v>2.7845131501301812</v>
      </c>
      <c r="C9" s="32">
        <v>2.7845</v>
      </c>
      <c r="D9" s="33">
        <f t="shared" si="1"/>
        <v>2.4312999999999998</v>
      </c>
      <c r="E9" s="34">
        <f t="shared" si="2"/>
        <v>2.4312999999999998</v>
      </c>
      <c r="F9" s="35">
        <f t="shared" si="3"/>
        <v>0</v>
      </c>
      <c r="G9" s="6">
        <v>0</v>
      </c>
      <c r="H9" s="36">
        <f t="shared" ref="H9" si="14">F9*G9</f>
        <v>0</v>
      </c>
      <c r="I9" s="33">
        <f t="shared" si="4"/>
        <v>0.74601466012283302</v>
      </c>
      <c r="J9" s="34">
        <f t="shared" si="5"/>
        <v>0.746</v>
      </c>
      <c r="K9" s="35">
        <f t="shared" si="6"/>
        <v>1.4660122833021205E-5</v>
      </c>
      <c r="L9" s="6">
        <v>0.89700000000000002</v>
      </c>
      <c r="M9" s="37">
        <f t="shared" ref="M9" si="15">K9*L9</f>
        <v>1.3150130181220021E-5</v>
      </c>
      <c r="N9" s="43">
        <v>0</v>
      </c>
      <c r="O9" s="33">
        <f t="shared" si="8"/>
        <v>257.89999999999998</v>
      </c>
      <c r="P9" s="39">
        <f t="shared" si="9"/>
        <v>257.89999999999998</v>
      </c>
      <c r="Q9" s="40">
        <f>(O9-P9)/P9</f>
        <v>0</v>
      </c>
      <c r="R9" s="41">
        <v>0</v>
      </c>
      <c r="S9" s="42">
        <f t="shared" ref="S9" si="16">((N9/C9)*C9)*Q9</f>
        <v>0</v>
      </c>
    </row>
    <row r="10" spans="1:19" ht="22.8" customHeight="1" x14ac:dyDescent="0.3">
      <c r="A10" s="30" t="s">
        <v>32</v>
      </c>
      <c r="B10" s="31">
        <f t="shared" si="0"/>
        <v>0.27700024922208821</v>
      </c>
      <c r="C10" s="32">
        <v>0.27700000000000002</v>
      </c>
      <c r="D10" s="33">
        <f t="shared" si="1"/>
        <v>2.4312999999999998</v>
      </c>
      <c r="E10" s="34">
        <f t="shared" si="2"/>
        <v>2.4312999999999998</v>
      </c>
      <c r="F10" s="35">
        <f t="shared" si="3"/>
        <v>0</v>
      </c>
      <c r="G10" s="6">
        <v>0</v>
      </c>
      <c r="H10" s="36">
        <f t="shared" si="11"/>
        <v>0</v>
      </c>
      <c r="I10" s="33">
        <f t="shared" si="4"/>
        <v>0.74601466012283302</v>
      </c>
      <c r="J10" s="34">
        <f t="shared" si="5"/>
        <v>0.746</v>
      </c>
      <c r="K10" s="35">
        <f t="shared" si="6"/>
        <v>1.4660122833021205E-5</v>
      </c>
      <c r="L10" s="6">
        <v>1.7000000000000001E-2</v>
      </c>
      <c r="M10" s="37">
        <f t="shared" si="7"/>
        <v>2.4922208816136053E-7</v>
      </c>
      <c r="N10" s="43">
        <v>0</v>
      </c>
      <c r="O10" s="33">
        <f t="shared" si="8"/>
        <v>257.89999999999998</v>
      </c>
      <c r="P10" s="39">
        <f t="shared" si="9"/>
        <v>257.89999999999998</v>
      </c>
      <c r="Q10" s="40">
        <f t="shared" si="10"/>
        <v>0</v>
      </c>
      <c r="R10" s="41">
        <v>0</v>
      </c>
      <c r="S10" s="42">
        <f t="shared" si="12"/>
        <v>0</v>
      </c>
    </row>
    <row r="11" spans="1:19" x14ac:dyDescent="0.3">
      <c r="A11" s="16"/>
      <c r="B11" s="16"/>
      <c r="C11" s="16"/>
      <c r="D11" s="16"/>
      <c r="E11" s="16"/>
      <c r="F11" s="16"/>
      <c r="G11" s="17"/>
      <c r="H11" s="16"/>
      <c r="I11" s="16"/>
      <c r="J11" s="16"/>
      <c r="K11" s="16"/>
      <c r="L11" s="17"/>
      <c r="M11" s="16"/>
      <c r="N11" s="16"/>
      <c r="O11" s="16"/>
      <c r="P11" s="16"/>
      <c r="Q11" s="16"/>
      <c r="R11" s="16"/>
      <c r="S11" s="16"/>
    </row>
    <row r="12" spans="1:19" x14ac:dyDescent="0.3">
      <c r="A12" s="18" t="s">
        <v>24</v>
      </c>
      <c r="B12" s="16" t="s">
        <v>25</v>
      </c>
      <c r="C12" s="19">
        <v>243.13</v>
      </c>
      <c r="D12" s="20">
        <f>C12/100</f>
        <v>2.4312999999999998</v>
      </c>
      <c r="E12" s="18" t="s">
        <v>26</v>
      </c>
      <c r="F12" s="16" t="s">
        <v>27</v>
      </c>
      <c r="G12" s="21">
        <v>1463.9</v>
      </c>
      <c r="H12" s="20">
        <f>G12/2204.62</f>
        <v>0.66401466012283306</v>
      </c>
      <c r="I12" s="22"/>
      <c r="J12" s="22"/>
      <c r="K12" s="22"/>
      <c r="L12" s="23"/>
      <c r="M12" s="22"/>
      <c r="N12" s="22"/>
      <c r="O12" s="22"/>
      <c r="P12" s="22"/>
      <c r="Q12" s="22"/>
      <c r="R12" s="16"/>
      <c r="S12" s="16"/>
    </row>
    <row r="13" spans="1:19" ht="28.8" x14ac:dyDescent="0.3">
      <c r="A13" s="16"/>
      <c r="B13" s="16"/>
      <c r="C13" s="16"/>
      <c r="D13" s="16"/>
      <c r="E13" s="16"/>
      <c r="F13" s="24" t="s">
        <v>28</v>
      </c>
      <c r="G13" s="21">
        <v>8.1999999999999993</v>
      </c>
      <c r="H13" s="25">
        <f>G13/100</f>
        <v>8.199999999999999E-2</v>
      </c>
      <c r="I13" s="22"/>
      <c r="J13" s="22"/>
      <c r="K13" s="22"/>
      <c r="L13" s="23"/>
      <c r="M13" s="22"/>
      <c r="N13" s="22"/>
      <c r="O13" s="22"/>
      <c r="P13" s="22"/>
      <c r="Q13" s="22"/>
      <c r="R13" s="16"/>
      <c r="S13" s="16"/>
    </row>
    <row r="14" spans="1:19" ht="30" customHeight="1" x14ac:dyDescent="0.3">
      <c r="A14" s="16"/>
      <c r="B14" s="16"/>
      <c r="C14" s="16"/>
      <c r="D14" s="16"/>
      <c r="E14" s="16"/>
      <c r="F14" s="16"/>
      <c r="G14" s="17"/>
      <c r="H14" s="26">
        <f>SUM(H12:H13)</f>
        <v>0.74601466012283302</v>
      </c>
      <c r="I14" s="22"/>
      <c r="J14" s="22"/>
      <c r="K14" s="22"/>
      <c r="L14" s="23"/>
      <c r="M14" s="22"/>
      <c r="N14" s="22"/>
      <c r="O14" s="22"/>
      <c r="P14" s="22"/>
      <c r="Q14" s="22"/>
      <c r="R14" s="16"/>
      <c r="S14" s="16"/>
    </row>
  </sheetData>
  <mergeCells count="7">
    <mergeCell ref="J2:K2"/>
    <mergeCell ref="J3:K3"/>
    <mergeCell ref="A1:S1"/>
    <mergeCell ref="B2:C2"/>
    <mergeCell ref="F2:G2"/>
    <mergeCell ref="B3:C3"/>
    <mergeCell ref="F3:G3"/>
  </mergeCells>
  <pageMargins left="0.7" right="0.7" top="0.75" bottom="0.75" header="0.3" footer="0.3"/>
  <pageSetup scale="93" orientation="landscape" r:id="rId1"/>
  <headerFooter>
    <oddHeader>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B593AE-FDA3-4575-AFEC-5BF7A126A2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4C3543-7EF2-4008-B868-7ADE90A7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8915e-053a-4b46-9ac4-510cc1e891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EA8D99-9FED-40DC-88A4-ECE4F6D1CB1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Adjustment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Anderson</dc:creator>
  <cp:lastModifiedBy>JEA User</cp:lastModifiedBy>
  <cp:lastPrinted>2018-03-01T18:22:05Z</cp:lastPrinted>
  <dcterms:created xsi:type="dcterms:W3CDTF">2017-05-30T17:54:45Z</dcterms:created>
  <dcterms:modified xsi:type="dcterms:W3CDTF">2020-06-05T14:36:18Z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</Properties>
</file>