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eagspf1p1.corp.jea.com\PROD\PR-GeneralServers_UserFolders\perejl\Desktop\rivertown\"/>
    </mc:Choice>
  </mc:AlternateContent>
  <bookViews>
    <workbookView xWindow="-120" yWindow="-120" windowWidth="29040" windowHeight="15840"/>
  </bookViews>
  <sheets>
    <sheet name="Bid Workbook" sheetId="5"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3" i="5" l="1"/>
  <c r="G20" i="5" l="1"/>
  <c r="G21" i="5"/>
  <c r="G139" i="5" l="1"/>
  <c r="G138" i="5"/>
  <c r="G137" i="5"/>
  <c r="G128" i="5"/>
  <c r="G127" i="5"/>
  <c r="G126" i="5"/>
  <c r="G125" i="5"/>
  <c r="G124" i="5"/>
  <c r="G122" i="5"/>
  <c r="G121" i="5"/>
  <c r="G120" i="5"/>
  <c r="G119" i="5"/>
  <c r="G111" i="5"/>
  <c r="G110" i="5"/>
  <c r="G108" i="5"/>
  <c r="G107" i="5"/>
  <c r="G106" i="5"/>
  <c r="G105"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56" i="5"/>
  <c r="G55" i="5"/>
  <c r="G54" i="5"/>
  <c r="G53" i="5"/>
  <c r="G52" i="5"/>
  <c r="G51" i="5"/>
  <c r="G50" i="5"/>
  <c r="G49" i="5"/>
  <c r="G48" i="5"/>
  <c r="G47" i="5"/>
  <c r="G46" i="5"/>
  <c r="G45" i="5"/>
  <c r="G44" i="5"/>
  <c r="G43" i="5"/>
  <c r="G42" i="5"/>
  <c r="G41" i="5"/>
  <c r="G40" i="5"/>
  <c r="G39" i="5"/>
  <c r="G38" i="5"/>
  <c r="G37" i="5"/>
  <c r="G36" i="5"/>
  <c r="G35" i="5"/>
  <c r="G34" i="5"/>
  <c r="G33" i="5"/>
  <c r="G32" i="5"/>
  <c r="G27" i="5"/>
  <c r="G26" i="5"/>
  <c r="G25" i="5"/>
  <c r="B25" i="5"/>
  <c r="B26" i="5" s="1"/>
  <c r="B27" i="5" s="1"/>
  <c r="B28" i="5" s="1"/>
  <c r="B29"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G24" i="5"/>
  <c r="G23" i="5"/>
  <c r="G22" i="5"/>
  <c r="G19" i="5"/>
  <c r="G18" i="5"/>
  <c r="G17" i="5"/>
  <c r="G16" i="5"/>
  <c r="G15" i="5"/>
  <c r="G14" i="5"/>
  <c r="G13" i="5"/>
  <c r="G12" i="5"/>
  <c r="G11" i="5"/>
  <c r="G10" i="5"/>
  <c r="G9" i="5"/>
  <c r="G8" i="5"/>
  <c r="B8" i="5"/>
  <c r="B9" i="5" s="1"/>
  <c r="B10" i="5" s="1"/>
  <c r="B11" i="5" s="1"/>
  <c r="B12" i="5" s="1"/>
  <c r="B13" i="5" s="1"/>
  <c r="B14" i="5" s="1"/>
  <c r="B15" i="5" s="1"/>
  <c r="B16" i="5" s="1"/>
  <c r="B17" i="5" s="1"/>
  <c r="B18" i="5" s="1"/>
  <c r="B19" i="5" s="1"/>
  <c r="B20" i="5" s="1"/>
  <c r="B21" i="5" s="1"/>
  <c r="B22" i="5" s="1"/>
  <c r="B23" i="5" s="1"/>
  <c r="G7" i="5"/>
  <c r="G96" i="5" l="1"/>
  <c r="G30" i="5"/>
  <c r="G59" i="5"/>
  <c r="G60" i="5" l="1"/>
  <c r="G97" i="5"/>
  <c r="G104" i="5"/>
  <c r="G103" i="5"/>
  <c r="G117" i="5"/>
  <c r="G118" i="5"/>
  <c r="G145" i="5" l="1"/>
  <c r="G142" i="5"/>
  <c r="G131" i="5"/>
  <c r="G114" i="5"/>
  <c r="G132" i="5" l="1"/>
  <c r="G134" i="5" l="1"/>
  <c r="G143" i="5" s="1"/>
  <c r="H143" i="5" s="1"/>
  <c r="G146" i="5" l="1"/>
  <c r="G148" i="5" s="1"/>
</calcChain>
</file>

<file path=xl/sharedStrings.xml><?xml version="1.0" encoding="utf-8"?>
<sst xmlns="http://schemas.openxmlformats.org/spreadsheetml/2006/main" count="386" uniqueCount="114">
  <si>
    <t>ITEM #</t>
  </si>
  <si>
    <t>QUANTITY</t>
  </si>
  <si>
    <t xml:space="preserve">UNIT PRICE </t>
  </si>
  <si>
    <t>EXTENDED PRICE</t>
  </si>
  <si>
    <t>UNIT OF MEASURE</t>
  </si>
  <si>
    <t>Drill Pilot Hole and 36-inch Borehole for Surface Casing, per foot</t>
  </si>
  <si>
    <t>Furnish, Install, and Grout 30-inch Surface Casing, per foot</t>
  </si>
  <si>
    <t>Drill Pilot Hole and 29-inch Borehole for 20-inch Final Casing, per foot</t>
  </si>
  <si>
    <t>Geophysical Logging and Video Inspection</t>
  </si>
  <si>
    <t>Lump Sum</t>
  </si>
  <si>
    <t>Hours</t>
  </si>
  <si>
    <t>Furnish, Install, Operate all Equipment to Disinfect Well</t>
  </si>
  <si>
    <t>Furnish, Install, Operate all Equipment to Develop Well</t>
  </si>
  <si>
    <t>Furnish, Install, and Grout 20-inch Final Casing, per foot</t>
  </si>
  <si>
    <t>Furnish and Install all Equipment and Conduct Step-Drawdown Pumping Test</t>
  </si>
  <si>
    <t>Backplug Open Borehole, if Unsuitable Water Quality is Encountered, per foot</t>
  </si>
  <si>
    <t>Clearing &amp; Grubbing</t>
  </si>
  <si>
    <t>Square Yards</t>
  </si>
  <si>
    <t>Subgrade Preparation</t>
  </si>
  <si>
    <t>Cubic Yards</t>
  </si>
  <si>
    <t>Sod and Staking</t>
  </si>
  <si>
    <t>Seeding and Mulching</t>
  </si>
  <si>
    <t>Gravel Entrance</t>
  </si>
  <si>
    <t>BASE BID - PRODUCTION WELL NO. 1 CONSTRUCTION AND TESTING</t>
  </si>
  <si>
    <t>BASE BID - PRODUCTION WELL NO. 2 CONSTRUCTION AND TESTING</t>
  </si>
  <si>
    <t xml:space="preserve">Furnish, Install, and Operate Fluid Management System in accordance with Section 33 21 19, Water Wells for Backup Well (No. 3) </t>
  </si>
  <si>
    <t>Permitting</t>
  </si>
  <si>
    <t>Erosion and Sediment Controls</t>
  </si>
  <si>
    <t>Temporary Security Fencing and Gate</t>
  </si>
  <si>
    <t>Mobilization</t>
  </si>
  <si>
    <t>Demobilization</t>
  </si>
  <si>
    <t>Drill Nominal 19-inch Open Hole, per foot</t>
  </si>
  <si>
    <t>Fill and Backfill (Compacted Volume Based on Surveyor's Calculation)</t>
  </si>
  <si>
    <t>Soil Testing Allowance</t>
  </si>
  <si>
    <t xml:space="preserve">Furnish All Equipment and Conduct 72-Hour Constant-Rate Pumping Test </t>
  </si>
  <si>
    <t>Sidewalk and Curb Removal and Replacement</t>
  </si>
  <si>
    <t>Sheet Pile Retaining Wall and Cap</t>
  </si>
  <si>
    <t>Linear Feet</t>
  </si>
  <si>
    <t>Access Driveway Erosion and Sediment Controls</t>
  </si>
  <si>
    <t>Site Erosion and Sediment Controls</t>
  </si>
  <si>
    <t>Access Driveway Clearing &amp; Grubbing</t>
  </si>
  <si>
    <t>Overexcavation of Unsuitable Materials including Hauling</t>
  </si>
  <si>
    <t xml:space="preserve">Furnish, Install, and Operate Fluid Management System in accordance with Section 33 21 19, Water Wells for Production Well No. 2 </t>
  </si>
  <si>
    <t>Crew Standby Time for Production Well No. 2</t>
  </si>
  <si>
    <t xml:space="preserve">Equipment Standby Time for Production Well No. 2 </t>
  </si>
  <si>
    <t>Access Driveway Grading</t>
  </si>
  <si>
    <t>LS</t>
  </si>
  <si>
    <t>PERMITTING (for Base Bid Work)</t>
  </si>
  <si>
    <t>LF</t>
  </si>
  <si>
    <t xml:space="preserve">FPL Electrical Power Infrastructure </t>
  </si>
  <si>
    <t>a</t>
  </si>
  <si>
    <t>b</t>
  </si>
  <si>
    <t>Testing Allowance (i.e. Density and Concrete Testing)</t>
  </si>
  <si>
    <t>Supplemental Work Authorization (SWA)</t>
  </si>
  <si>
    <t>PERMITTING (for Alternate Bid Work)</t>
  </si>
  <si>
    <r>
      <t xml:space="preserve">ACCESS ROAD TO THE WTP SITE </t>
    </r>
    <r>
      <rPr>
        <sz val="11"/>
        <rFont val="Calibri"/>
        <family val="2"/>
        <scheme val="minor"/>
      </rPr>
      <t>(inclusive of the requirements and all work as noted in the Contract Documents, including all roadway pavement and utility work as shown on C-3 and C-6 of Volume I from Longleaf Pine Parkway to the property limits of the WTP Site (</t>
    </r>
    <r>
      <rPr>
        <b/>
        <sz val="11"/>
        <rFont val="Calibri"/>
        <family val="2"/>
        <scheme val="minor"/>
      </rPr>
      <t>Station 15 + 00 to Station 10 + 45)</t>
    </r>
    <r>
      <rPr>
        <sz val="11"/>
        <rFont val="Calibri"/>
        <family val="2"/>
        <scheme val="minor"/>
      </rPr>
      <t>.</t>
    </r>
  </si>
  <si>
    <t>DEDUCTIVE ALTERNATE BID ITEMS</t>
  </si>
  <si>
    <t>DESCRIPTION</t>
  </si>
  <si>
    <t>DF</t>
  </si>
  <si>
    <t>Part 1</t>
  </si>
  <si>
    <t>Part 2</t>
  </si>
  <si>
    <t>PART 1 OR 2</t>
  </si>
  <si>
    <t>Part 1 and 2</t>
  </si>
  <si>
    <r>
      <t xml:space="preserve">GENERAL CONDITIONS </t>
    </r>
    <r>
      <rPr>
        <sz val="11"/>
        <color theme="1"/>
        <rFont val="Calibri"/>
        <family val="2"/>
        <scheme val="minor"/>
      </rPr>
      <t xml:space="preserve">(including mobilization and demobilization for all items listed in the Alternate Bid Items. </t>
    </r>
  </si>
  <si>
    <t>The "Sum of all General Conditions Bid Items Plus Mobilization and Demobilization Bid Items" divided by the "Total Bid Price for Part 1 and Part 2" shall not exceed 10%:</t>
  </si>
  <si>
    <r>
      <t xml:space="preserve">RAW WATER MAIN FOR WELL NO. 2 </t>
    </r>
    <r>
      <rPr>
        <sz val="11"/>
        <color theme="1"/>
        <rFont val="Calibri"/>
        <family val="2"/>
        <scheme val="minor"/>
      </rPr>
      <t>(12-inch DIP Class 350 Open Cut to Well No. 2, inclusive of the requirements and all work as noted in the Contract Documents, including valves, fittings and appurtenances, re-purposing the 20-inch finished water main, maintenance of traffic, erosion and sediment control, excavation, backfill and compaction, dewatering, excavation support, sheet piling left in place, select fill for pipe bedding as required for areas where unsuitable soils are encountered, pressure testing, disinfection, noted tree removal, pavement repair and replacement, restorative work from Well Site No. 2, to a point of connection at the WTP access road entrance, etc.)</t>
    </r>
  </si>
  <si>
    <r>
      <t xml:space="preserve">GENERAL CONDITIONS </t>
    </r>
    <r>
      <rPr>
        <sz val="11"/>
        <color theme="1"/>
        <rFont val="Calibri"/>
        <family val="2"/>
        <scheme val="minor"/>
      </rPr>
      <t>(including mobilization and demobilization for all items listed in the base bid).</t>
    </r>
  </si>
  <si>
    <t>Well No. 1 - 75-hp Well Pump Motor (in lieu of 100-hp Motor)</t>
  </si>
  <si>
    <t>Well No. 2 - 75-hp Well Pump Motor (in lieu of 100-hp Motor)</t>
  </si>
  <si>
    <t>Testing Allowance (i.e., Density and Concrete Testing)</t>
  </si>
  <si>
    <r>
      <t xml:space="preserve">WELL NO. 1 WELLHEAD MECHANICAL AND FACILITY </t>
    </r>
    <r>
      <rPr>
        <sz val="11"/>
        <color theme="1"/>
        <rFont val="Calibri"/>
        <family val="2"/>
        <scheme val="minor"/>
      </rPr>
      <t>(inclusive of the requirements and all work as noted in the Contract Documents, including well pump and 100-hp motor, well pad, wellhead piping, associated valves and fittings, site work, electrical, instrumentation work, fiber optic communication, etc.)</t>
    </r>
  </si>
  <si>
    <r>
      <t>WATER TREATMENT PLANT</t>
    </r>
    <r>
      <rPr>
        <sz val="11"/>
        <color theme="1"/>
        <rFont val="Calibri"/>
        <family val="2"/>
        <scheme val="minor"/>
      </rPr>
      <t xml:space="preserve"> (inclusive of the requirements and all work as noted in the Contract Documents, 2-MG ground storage tank, high service pump station building, chemical building, plant yard piping, site work, over-excavation and importing of structural fill, dewatering, plant electrical and instrumentation and controls, site security, required testing and start-up, etc.)</t>
    </r>
  </si>
  <si>
    <t>Well No. 3 - 75-hp Well Pump Motor (in lieu of 100-hp Motor)</t>
  </si>
  <si>
    <t>Allowance</t>
  </si>
  <si>
    <t xml:space="preserve">PART 2: RIVERTOWN WATER TREATMENT PLANT, WELLHEAD MECHANICAL AND FACILITIES, AND RAW WATER PIPING </t>
  </si>
  <si>
    <t>BASE BID ITEMS - WATER TREATMENT PLANT, WELL NOS. 1 AND 2 WELLHEAD MECHANICAL AND FACILITIES, AND RAW WATER PIPING</t>
  </si>
  <si>
    <t>SUBTOTAL FOR BASE BID FOR WATER TREATMENT PLANT, WELL NOS. 1 AND 2 WELLHEAD MECHANICAL AND FACILITIES, AND RAW WATER PIPING</t>
  </si>
  <si>
    <r>
      <t xml:space="preserve">FPL Electrical Power Infrastructure for Backup Well Site No. 3 </t>
    </r>
    <r>
      <rPr>
        <sz val="11"/>
        <rFont val="Calibri"/>
        <family val="2"/>
        <scheme val="minor"/>
      </rPr>
      <t>(inclusive of the requirements and all work as noted in the Contract Documents, including delivery of FPL supplied materials, installation of FPL supplied materials on site, including 460 LF of 5-inch PVC conduit, fittings and appurtenances, electrical pull boxes, one concrete transformer pad, etc.)</t>
    </r>
  </si>
  <si>
    <t xml:space="preserve">Furnish, Install, and Operate Fluid Management System in accordance with Section 33 21 19, Water Wells for Production Well No. 1 </t>
  </si>
  <si>
    <t xml:space="preserve">Equipment Standby Time for Production Well No. 1 </t>
  </si>
  <si>
    <t xml:space="preserve">Crew Standby Time for Production Well No. 1 </t>
  </si>
  <si>
    <t>12-inch DIP (PC 350) Raw Water Main, Open Cut, (inclusive of the requirements and all work as noted in the Contract Documents, including valves, fittings and appurtenances, maintenance of traffic, excavation, backfill and compaction, dewatering, excavation support, sheet piling left in place, select fill for pipe bedding as required for areas where unsuitable soils are encountered, pressure testing, and disinfection)</t>
  </si>
  <si>
    <t>Crew Standby Time for Backup Well No. 3</t>
  </si>
  <si>
    <t>Equipment Standby Time for Backup Well No. 3</t>
  </si>
  <si>
    <t>ALTERNATE BID ITEM - BACKUP WELL NO. 3 CONSTRUCTION AND TESTING</t>
  </si>
  <si>
    <t>ALTERNATE BID ITEMS - BACKUP WELL NO. 3 WELLHEAD MECHANICAL AND FACILITIES, RAW WATER PIPING, WTP ACCESS ROAD, AND ASSOCIATED COMPONENTS</t>
  </si>
  <si>
    <r>
      <t xml:space="preserve">RAW WATER MAIN CONSTRUCTION FOR WELL NO. 3 </t>
    </r>
    <r>
      <rPr>
        <sz val="11"/>
        <rFont val="Calibri"/>
        <family val="2"/>
        <scheme val="minor"/>
      </rPr>
      <t xml:space="preserve">(18-inch DR 11 HDPE HDD, inclusive of the requirements and all work as noted in the Contract Documents, including valves, fittings and appurtenances, maintenance of traffic, erosion and sediment control, excavation, backfill and compaction, dewatering, excavation support, sheet piling left in place, select fill for pipe bedding as required for areas where unsuitable soils are encountered, pressure testing, disinfection, pavement repair and replacement, restorative work, etc. from Longleaf Pine Parkway (West) </t>
    </r>
    <r>
      <rPr>
        <b/>
        <sz val="11"/>
        <rFont val="Calibri"/>
        <family val="2"/>
        <scheme val="minor"/>
      </rPr>
      <t>Station 1 + 40 to Station 17 + 25</t>
    </r>
    <r>
      <rPr>
        <sz val="11"/>
        <rFont val="Calibri"/>
        <family val="2"/>
        <scheme val="minor"/>
      </rPr>
      <t>)</t>
    </r>
  </si>
  <si>
    <r>
      <t xml:space="preserve">RAW WATER MAIN CONSTRUCTION FOR WELL NO. 3  </t>
    </r>
    <r>
      <rPr>
        <sz val="11"/>
        <color theme="1"/>
        <rFont val="Calibri"/>
        <family val="2"/>
        <scheme val="minor"/>
      </rPr>
      <t xml:space="preserve">(16-inch DIP PC 250 Open Cut, inclusive of the requirements and all work as noted in the Contract Documents, including valves, fittings and appurtenances, maintenance of traffic, erosion and sediment control, excavation, backfill and compaction, dewatering, excavation support, sheet piling left in place, select fill for pipe bedding as required for areas where unsuitable soils are encountered, pressure testing, disinfection, pavement repair and replacement, restorative work, etc. from Longleaf Pine Parkway (West) </t>
    </r>
    <r>
      <rPr>
        <b/>
        <sz val="11"/>
        <color theme="1"/>
        <rFont val="Calibri"/>
        <family val="2"/>
        <scheme val="minor"/>
      </rPr>
      <t>Station 0 + 20 to Station 1 + 40 and Station 17 + 25 to Station 17 + 40</t>
    </r>
    <r>
      <rPr>
        <sz val="11"/>
        <color theme="1"/>
        <rFont val="Calibri"/>
        <family val="2"/>
        <scheme val="minor"/>
      </rPr>
      <t>)</t>
    </r>
  </si>
  <si>
    <r>
      <t xml:space="preserve">RAW WATER MAIN CONSTRUCTION FOR WELL NO. 3 </t>
    </r>
    <r>
      <rPr>
        <sz val="11"/>
        <color theme="1"/>
        <rFont val="Calibri"/>
        <family val="2"/>
        <scheme val="minor"/>
      </rPr>
      <t xml:space="preserve">(12-inch DIP PC 350 Open Cut, inclusive of the requirements and all work as noted in the Contract Documents, including valves, fittings and appurtenances, maintenance of traffic, erosion and sediment control, excavation, backfill and compaction, dewatering, excavation support, sheet piling left in place, select fill for pipe bedding as required for areas where unsuitable soils are encountered, pressure testing, disinfection, pavement repair and replacement, restorative work, etc. from Longleaf Pine Parkway (West) </t>
    </r>
    <r>
      <rPr>
        <b/>
        <sz val="11"/>
        <color theme="1"/>
        <rFont val="Calibri"/>
        <family val="2"/>
        <scheme val="minor"/>
      </rPr>
      <t>Station 0 + 00 to Station 2 + 65 and Station 04 + 10 to Station 4 + 55</t>
    </r>
    <r>
      <rPr>
        <sz val="11"/>
        <color theme="1"/>
        <rFont val="Calibri"/>
        <family val="2"/>
        <scheme val="minor"/>
      </rPr>
      <t>)</t>
    </r>
  </si>
  <si>
    <r>
      <t xml:space="preserve">2-INCH REUSE PIPE FOR WELL NO. 3 </t>
    </r>
    <r>
      <rPr>
        <sz val="11"/>
        <color theme="1"/>
        <rFont val="Calibri"/>
        <family val="2"/>
        <scheme val="minor"/>
      </rPr>
      <t>(2-Inch PVC reuse water piping for irrigation at Well No. 3).</t>
    </r>
  </si>
  <si>
    <r>
      <t>GRAVITY SANITARY SEWER PIPE</t>
    </r>
    <r>
      <rPr>
        <sz val="11"/>
        <rFont val="Calibri"/>
        <family val="2"/>
        <scheme val="minor"/>
      </rPr>
      <t xml:space="preserve"> (4-inch PVC pipe, inclusive of the requirements and all work as noted in the Contract Documents, including fittings and appurtenances, erosion and sediment control, excavation, backfill and compaction, dewatering, excavation support, sheet piling left in place, select fill for pipe bedding as required for areas where unsuitable soils are encountered, pressure testing, and restorative work. This work shall include installation of the 4-inch PVC sanitary sewer pipe from the proposed connection (As Shown on Sheet M-14) to a Developer installed sewer connection.</t>
    </r>
  </si>
  <si>
    <r>
      <t xml:space="preserve">FPL Electrical Power Infrastructure along the WTP Access Road </t>
    </r>
    <r>
      <rPr>
        <sz val="11"/>
        <rFont val="Calibri"/>
        <family val="2"/>
        <scheme val="minor"/>
      </rPr>
      <t>(inclusive of the requirements and all work as noted in the Contract Documents, including delivery of FPL supplied materials, installation of FPL supplied materials on site, including 460 LF of 5-inch PVC conduit, fittings and appurtenances, electrical pull boxes, etc., located between Longleaf Pine Parkway and the WTP front gate along the access road)</t>
    </r>
  </si>
  <si>
    <r>
      <t xml:space="preserve">WELL NO. 2 WELLHEAD MECHANICAL AND FACILITY </t>
    </r>
    <r>
      <rPr>
        <sz val="11"/>
        <color theme="1"/>
        <rFont val="Calibri"/>
        <family val="2"/>
        <scheme val="minor"/>
      </rPr>
      <t>(inclusive of the requirements and all work as noted in the Contract Documents, including well pump and 100-hp motor, well pad, wellhead piping, associated valves and fittings, site work, electrical, instrumentation work, radio communication, etc.)</t>
    </r>
  </si>
  <si>
    <r>
      <t xml:space="preserve">FPL Electrical Power Infrastructure Well Site No. 2  </t>
    </r>
    <r>
      <rPr>
        <sz val="11"/>
        <color theme="1"/>
        <rFont val="Calibri"/>
        <family val="2"/>
        <scheme val="minor"/>
      </rPr>
      <t xml:space="preserve">(inclusive of the requirements and all work as noted in the Contract Documents, including delivery of FPL supplied materials, installation of FPL supplied materials on site, including </t>
    </r>
    <r>
      <rPr>
        <sz val="11"/>
        <rFont val="Calibri"/>
        <family val="2"/>
        <scheme val="minor"/>
      </rPr>
      <t>200</t>
    </r>
    <r>
      <rPr>
        <sz val="11"/>
        <color theme="1"/>
        <rFont val="Calibri"/>
        <family val="2"/>
        <scheme val="minor"/>
      </rPr>
      <t xml:space="preserve"> LF of 5-inch PVC conduit, fittings and </t>
    </r>
    <r>
      <rPr>
        <sz val="11"/>
        <rFont val="Calibri"/>
        <family val="2"/>
        <scheme val="minor"/>
      </rPr>
      <t>appurtenances</t>
    </r>
    <r>
      <rPr>
        <sz val="11"/>
        <color theme="1"/>
        <rFont val="Calibri"/>
        <family val="2"/>
        <scheme val="minor"/>
      </rPr>
      <t>, electrical pull boxes, one concrete transformer pad, etc.)</t>
    </r>
  </si>
  <si>
    <r>
      <t xml:space="preserve">FPL Electrical Power Infrastructure within the WTP Site </t>
    </r>
    <r>
      <rPr>
        <sz val="11"/>
        <rFont val="Calibri"/>
        <family val="2"/>
        <scheme val="minor"/>
      </rPr>
      <t>(inclusive of the requirements and all work as noted in the Contract Documents, including delivery of FPL supplied materials, installation of FPL supplied materials on site, including 790 LF of 5-inch PVC conduit, fittings and appurtenances, electrical pull boxes, one concrete transformer pad, etc., located within the WTP site)</t>
    </r>
  </si>
  <si>
    <r>
      <t xml:space="preserve">BACKUP WELL NO. 3 FACILITY </t>
    </r>
    <r>
      <rPr>
        <sz val="11"/>
        <color theme="1"/>
        <rFont val="Calibri"/>
        <family val="2"/>
        <scheme val="minor"/>
      </rPr>
      <t xml:space="preserve">(inclusive of the requirements and all work as noted in the Contract Documents, including well pump and 100 HP motor, well pad, wellhead piping, associated valves and fittings, site work, access road, electrical, instrumentation work,  </t>
    </r>
    <r>
      <rPr>
        <sz val="11"/>
        <rFont val="Calibri"/>
        <family val="2"/>
        <scheme val="minor"/>
      </rPr>
      <t>radio</t>
    </r>
    <r>
      <rPr>
        <sz val="11"/>
        <color rgb="FFFF0000"/>
        <rFont val="Calibri"/>
        <family val="2"/>
        <scheme val="minor"/>
      </rPr>
      <t xml:space="preserve"> </t>
    </r>
    <r>
      <rPr>
        <sz val="11"/>
        <color theme="1"/>
        <rFont val="Calibri"/>
        <family val="2"/>
        <scheme val="minor"/>
      </rPr>
      <t>communication, etc.)</t>
    </r>
  </si>
  <si>
    <t>2-inch PVC (SDR 21) Reuse Water Main, 2-inch PVC Plug, 20-inch by 2-inch tap with 2-inch tapping valve and 2-inch gate valve (inclusive of the requirements and all work as noted in the Contract Documents, including fittings and appurtenances, maintenance of traffic, excavation, backfill and compaction, dewatering, excavation support, sheet piling left in place, select fill for pipe bedding as required for areas where unsuitable soils are encountered, and pressure testing)</t>
  </si>
  <si>
    <t>029-21 Appendix B - Bid Workbook</t>
  </si>
  <si>
    <t>Part 1: Well Nos. 1, 2, and Backup Well No. 3, Production Well Drilling</t>
  </si>
  <si>
    <t>Sum of all General Conditions Bid Items Plus Mobilization and Demobilization Bid Items:</t>
  </si>
  <si>
    <t>SUBTOTAL FOR PRODUCTION WELL NO. 2:</t>
  </si>
  <si>
    <t>Subtotal (Base Bid Price for Production Well Nos. 1 and 2):</t>
  </si>
  <si>
    <t>SUBTOTAL FOR PRODUCTION WELL NO. 1:</t>
  </si>
  <si>
    <t>Subtotal (Alternate Bid Price for Backup Well No. 3):</t>
  </si>
  <si>
    <r>
      <t xml:space="preserve">Consolidated Rivertown WTP Project Package
</t>
    </r>
    <r>
      <rPr>
        <sz val="14"/>
        <rFont val="Calibri"/>
        <family val="2"/>
        <scheme val="minor"/>
      </rPr>
      <t>(Only complete the Prices in Yellow Cells)</t>
    </r>
  </si>
  <si>
    <t>Subtotal Bid Price for Part 1: Well Nos. 1, 2, and Backup Well No. 3,  Production Well Drilling (Base Bid + Alternate Bid):</t>
  </si>
  <si>
    <r>
      <t xml:space="preserve">SANITARY GRINDER PUMP STATION </t>
    </r>
    <r>
      <rPr>
        <sz val="11"/>
        <color theme="1"/>
        <rFont val="Calibri"/>
        <family val="2"/>
        <scheme val="minor"/>
      </rPr>
      <t>(inclusive of the requirements and all work as noted in the Contract Documents, as shown on sheets M-14, E-15, and I-6. This bid item includes a 30-gpm, duplex, wastewater lift station consisting of a 4-foot diameter fiberglass wet well for pumping on-site wastewater flows to an existing 16-inch force main on the west side of Longleaf Pine Parkway. The station will include approximately 625 linear feet of 2-inch force main, a valve vault and a control panel, as shown on the drawings.)</t>
    </r>
  </si>
  <si>
    <t>Sum of all General Conditions, SWAs and Allowances:</t>
  </si>
  <si>
    <t>Total Bid Price less General Conditions, SWAs and Allowances:</t>
  </si>
  <si>
    <t>SUBTOTAL ALTERNATE BID ITEMS - BACKUP WELL NO. 3 WELLHEAD MECHANICAL AND FACILITIES, RAW WATER PIPING, WTP ACCESS ROAD, AND ASSOCIATED COMPONENTS:</t>
  </si>
  <si>
    <t>SUBTOTAL FOR BASE BID PLUS ALTERNATE BID ITEMS FOR PART 2: RIVERTOWN WATER TREATMENT PLANT, WELLHEAD MECHANICAL AND FACILITIES, AND RAW WATER PIPING:</t>
  </si>
  <si>
    <t>TOTAL BID PRICE FOR PART 1 AND PART 2 (BASE BID ITEMS PLUS ALTERNATE BID ITEMS)
TRANSFER TOTAL TO PAGE 1, 029-21 APPENDIX B - BID FORMS:</t>
  </si>
  <si>
    <t>JSEB Requirement:</t>
  </si>
  <si>
    <t>JSEB Requirement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</si>
</sst>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6"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4"/>
      <color theme="0"/>
      <name val="Calibri"/>
      <family val="2"/>
      <scheme val="minor"/>
    </font>
    <font>
      <b/>
      <sz val="16"/>
      <color theme="0"/>
      <name val="Calibri"/>
      <family val="2"/>
      <scheme val="minor"/>
    </font>
    <font>
      <b/>
      <sz val="14"/>
      <color theme="1"/>
      <name val="Calibri"/>
      <family val="2"/>
      <scheme val="minor"/>
    </font>
    <font>
      <b/>
      <sz val="11"/>
      <name val="Calibri"/>
      <family val="2"/>
      <scheme val="minor"/>
    </font>
    <font>
      <b/>
      <sz val="14"/>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sz val="14"/>
      <color theme="1"/>
      <name val="Calibri"/>
      <family val="2"/>
      <scheme val="minor"/>
    </font>
    <font>
      <b/>
      <sz val="14"/>
      <color rgb="FFFF0000"/>
      <name val="Calibri"/>
      <family val="2"/>
      <scheme val="minor"/>
    </font>
    <font>
      <sz val="14"/>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93">
    <xf numFmtId="0" fontId="0" fillId="0" borderId="0" xfId="0"/>
    <xf numFmtId="165" fontId="0" fillId="2" borderId="1" xfId="0" applyNumberFormat="1" applyFill="1" applyBorder="1" applyAlignment="1" applyProtection="1">
      <alignment horizontal="center" vertical="center"/>
      <protection locked="0"/>
    </xf>
    <xf numFmtId="165" fontId="0" fillId="2" borderId="1" xfId="0" applyNumberFormat="1" applyFont="1" applyFill="1" applyBorder="1" applyAlignment="1" applyProtection="1">
      <alignment horizontal="center" vertical="center"/>
      <protection locked="0"/>
    </xf>
    <xf numFmtId="0" fontId="14" fillId="0" borderId="0" xfId="0" applyFont="1" applyProtection="1"/>
    <xf numFmtId="0" fontId="0" fillId="0" borderId="0" xfId="0" applyProtection="1"/>
    <xf numFmtId="0" fontId="2" fillId="5" borderId="15"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3" fontId="0" fillId="0" borderId="1" xfId="0" applyNumberFormat="1" applyBorder="1" applyAlignment="1" applyProtection="1">
      <alignment horizontal="center" vertical="center"/>
    </xf>
    <xf numFmtId="165" fontId="0" fillId="3" borderId="1" xfId="0" applyNumberFormat="1" applyFill="1" applyBorder="1" applyAlignment="1" applyProtection="1">
      <alignment horizontal="center" vertical="center"/>
    </xf>
    <xf numFmtId="0" fontId="0" fillId="0" borderId="1" xfId="0" applyFill="1" applyBorder="1" applyAlignment="1" applyProtection="1">
      <alignment vertical="center" wrapText="1"/>
    </xf>
    <xf numFmtId="0" fontId="0" fillId="0" borderId="1" xfId="0" applyFill="1" applyBorder="1" applyAlignment="1" applyProtection="1">
      <alignment horizontal="center" vertical="center"/>
    </xf>
    <xf numFmtId="3" fontId="0" fillId="0" borderId="1" xfId="0" applyNumberFormat="1" applyFill="1" applyBorder="1" applyAlignment="1" applyProtection="1">
      <alignment horizontal="center" vertical="center"/>
    </xf>
    <xf numFmtId="165" fontId="0" fillId="0" borderId="1" xfId="0" applyNumberFormat="1" applyBorder="1" applyAlignment="1" applyProtection="1">
      <alignment horizontal="center" vertical="center"/>
    </xf>
    <xf numFmtId="0" fontId="0" fillId="6" borderId="1" xfId="0" applyFont="1" applyFill="1" applyBorder="1" applyProtection="1"/>
    <xf numFmtId="165" fontId="1"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xf>
    <xf numFmtId="3" fontId="3" fillId="0" borderId="1" xfId="0" applyNumberFormat="1" applyFont="1" applyBorder="1" applyAlignment="1" applyProtection="1">
      <alignment horizontal="center" vertical="center"/>
    </xf>
    <xf numFmtId="165" fontId="6" fillId="4" borderId="1" xfId="0" applyNumberFormat="1"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6" borderId="6" xfId="0" applyFont="1" applyFill="1" applyBorder="1" applyAlignment="1" applyProtection="1">
      <alignment vertical="top" wrapText="1"/>
    </xf>
    <xf numFmtId="0" fontId="0" fillId="6" borderId="1" xfId="0" applyFont="1" applyFill="1" applyBorder="1" applyAlignment="1" applyProtection="1">
      <alignment horizontal="center" vertical="center"/>
    </xf>
    <xf numFmtId="0" fontId="2" fillId="6" borderId="1" xfId="0" applyFont="1" applyFill="1" applyBorder="1" applyAlignment="1" applyProtection="1">
      <alignment vertical="top"/>
    </xf>
    <xf numFmtId="0" fontId="0" fillId="6" borderId="2" xfId="0" applyFont="1" applyFill="1" applyBorder="1" applyAlignment="1" applyProtection="1">
      <alignment horizontal="center" vertical="center"/>
    </xf>
    <xf numFmtId="0" fontId="2" fillId="6" borderId="5" xfId="0" applyFont="1" applyFill="1" applyBorder="1" applyAlignment="1" applyProtection="1">
      <alignment horizontal="center" vertical="center" wrapText="1"/>
    </xf>
    <xf numFmtId="0" fontId="2" fillId="6" borderId="0" xfId="0" applyFont="1" applyFill="1" applyBorder="1" applyAlignment="1" applyProtection="1">
      <alignment wrapText="1"/>
    </xf>
    <xf numFmtId="0" fontId="2" fillId="6" borderId="1" xfId="0" applyFont="1" applyFill="1" applyBorder="1" applyAlignment="1" applyProtection="1">
      <alignment wrapText="1"/>
    </xf>
    <xf numFmtId="0" fontId="0" fillId="6" borderId="1" xfId="0" applyFont="1" applyFill="1" applyBorder="1" applyAlignment="1" applyProtection="1">
      <alignment horizontal="center" vertical="center" wrapText="1"/>
    </xf>
    <xf numFmtId="0" fontId="2" fillId="6" borderId="1" xfId="0" applyFont="1" applyFill="1" applyBorder="1" applyAlignment="1" applyProtection="1">
      <alignment vertical="top" wrapText="1"/>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wrapText="1"/>
    </xf>
    <xf numFmtId="0" fontId="0" fillId="0" borderId="1" xfId="0" applyFont="1" applyFill="1" applyBorder="1" applyAlignment="1" applyProtection="1">
      <alignment horizontal="center" vertical="center" wrapText="1"/>
    </xf>
    <xf numFmtId="165" fontId="0" fillId="0" borderId="1" xfId="0" applyNumberFormat="1" applyFont="1" applyFill="1" applyBorder="1" applyAlignment="1" applyProtection="1">
      <alignment horizontal="center" vertical="center"/>
    </xf>
    <xf numFmtId="164" fontId="0" fillId="0" borderId="1" xfId="0" applyNumberFormat="1" applyFill="1" applyBorder="1" applyAlignment="1" applyProtection="1">
      <alignment horizontal="center" vertical="center"/>
    </xf>
    <xf numFmtId="165" fontId="3" fillId="3" borderId="1" xfId="0" applyNumberFormat="1" applyFont="1" applyFill="1" applyBorder="1" applyAlignment="1" applyProtection="1">
      <alignment horizontal="center" vertical="center"/>
    </xf>
    <xf numFmtId="0" fontId="8" fillId="6" borderId="1" xfId="0" applyFont="1" applyFill="1" applyBorder="1" applyAlignment="1" applyProtection="1">
      <alignment vertical="top" wrapText="1"/>
    </xf>
    <xf numFmtId="165" fontId="0" fillId="0" borderId="1" xfId="0" applyNumberFormat="1" applyFont="1" applyFill="1" applyBorder="1" applyAlignment="1" applyProtection="1">
      <alignment horizontal="center"/>
    </xf>
    <xf numFmtId="165" fontId="11" fillId="4" borderId="1"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0" fontId="0" fillId="6" borderId="1" xfId="0"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8" fillId="6" borderId="1" xfId="0" applyFont="1" applyFill="1" applyBorder="1" applyAlignment="1" applyProtection="1">
      <alignment wrapText="1"/>
    </xf>
    <xf numFmtId="0" fontId="8" fillId="0" borderId="1" xfId="0" applyFont="1" applyFill="1" applyBorder="1" applyAlignment="1" applyProtection="1">
      <alignment wrapText="1"/>
    </xf>
    <xf numFmtId="0" fontId="2" fillId="0" borderId="1" xfId="0" applyFont="1" applyFill="1" applyBorder="1" applyAlignment="1" applyProtection="1">
      <alignment vertical="top" wrapText="1"/>
    </xf>
    <xf numFmtId="0" fontId="2" fillId="6" borderId="4" xfId="0" applyFont="1" applyFill="1" applyBorder="1" applyAlignment="1" applyProtection="1">
      <alignment horizontal="center" vertical="center"/>
    </xf>
    <xf numFmtId="0" fontId="0" fillId="0" borderId="0" xfId="0" applyAlignment="1" applyProtection="1">
      <alignment wrapText="1"/>
    </xf>
    <xf numFmtId="0" fontId="2" fillId="8" borderId="1" xfId="0" applyFont="1" applyFill="1" applyBorder="1" applyAlignment="1" applyProtection="1">
      <alignment horizontal="center" vertical="center" wrapText="1"/>
    </xf>
    <xf numFmtId="165" fontId="9" fillId="8" borderId="1" xfId="0" applyNumberFormat="1" applyFont="1" applyFill="1" applyBorder="1" applyAlignment="1" applyProtection="1">
      <alignment horizontal="center" vertical="center"/>
    </xf>
    <xf numFmtId="0" fontId="0" fillId="6" borderId="1" xfId="0" applyFont="1" applyFill="1" applyBorder="1" applyAlignment="1" applyProtection="1">
      <alignment vertical="center" wrapText="1"/>
    </xf>
    <xf numFmtId="165" fontId="7" fillId="9" borderId="1" xfId="0" applyNumberFormat="1" applyFont="1" applyFill="1" applyBorder="1" applyAlignment="1" applyProtection="1">
      <alignment horizontal="center"/>
    </xf>
    <xf numFmtId="166" fontId="7" fillId="9" borderId="1" xfId="1" applyNumberFormat="1" applyFont="1" applyFill="1" applyBorder="1" applyAlignment="1" applyProtection="1">
      <alignment horizontal="center"/>
    </xf>
    <xf numFmtId="165" fontId="7" fillId="10" borderId="1" xfId="0" applyNumberFormat="1" applyFont="1" applyFill="1" applyBorder="1" applyAlignment="1" applyProtection="1">
      <alignment horizontal="center"/>
    </xf>
    <xf numFmtId="165" fontId="7" fillId="10" borderId="1" xfId="1" applyNumberFormat="1" applyFont="1" applyFill="1" applyBorder="1" applyAlignment="1" applyProtection="1">
      <alignment horizontal="center"/>
    </xf>
    <xf numFmtId="9" fontId="7" fillId="10" borderId="1" xfId="1" applyNumberFormat="1" applyFont="1" applyFill="1" applyBorder="1" applyAlignment="1" applyProtection="1">
      <alignment horizontal="center"/>
    </xf>
    <xf numFmtId="0" fontId="7" fillId="10" borderId="1" xfId="0" applyFont="1" applyFill="1" applyBorder="1" applyAlignment="1" applyProtection="1">
      <alignment horizontal="right"/>
    </xf>
    <xf numFmtId="0" fontId="7" fillId="10" borderId="1" xfId="0" applyFont="1" applyFill="1" applyBorder="1" applyAlignment="1" applyProtection="1">
      <alignment horizontal="right" wrapText="1"/>
    </xf>
    <xf numFmtId="0" fontId="6" fillId="4" borderId="1" xfId="0" applyFont="1" applyFill="1" applyBorder="1" applyAlignment="1" applyProtection="1">
      <alignment horizontal="right" vertical="center" wrapText="1"/>
    </xf>
    <xf numFmtId="0" fontId="7" fillId="0" borderId="12" xfId="0" applyFont="1" applyBorder="1" applyAlignment="1" applyProtection="1">
      <alignment horizontal="center"/>
    </xf>
    <xf numFmtId="0" fontId="7" fillId="0" borderId="13" xfId="0" applyFont="1" applyBorder="1" applyAlignment="1" applyProtection="1">
      <alignment horizontal="center"/>
    </xf>
    <xf numFmtId="0" fontId="7" fillId="0" borderId="14" xfId="0" applyFont="1" applyBorder="1" applyAlignment="1" applyProtection="1">
      <alignment horizontal="center"/>
    </xf>
    <xf numFmtId="0" fontId="9" fillId="0" borderId="9" xfId="0" applyFont="1" applyFill="1" applyBorder="1" applyAlignment="1" applyProtection="1">
      <alignment horizontal="center" wrapText="1"/>
    </xf>
    <xf numFmtId="0" fontId="9" fillId="0" borderId="10" xfId="0" applyFont="1" applyFill="1" applyBorder="1" applyAlignment="1" applyProtection="1">
      <alignment horizontal="center"/>
    </xf>
    <xf numFmtId="0" fontId="9" fillId="0" borderId="11" xfId="0" applyFont="1" applyFill="1" applyBorder="1" applyAlignment="1" applyProtection="1">
      <alignment horizontal="center"/>
    </xf>
    <xf numFmtId="14" fontId="0" fillId="0" borderId="7" xfId="0" applyNumberFormat="1" applyBorder="1" applyAlignment="1" applyProtection="1">
      <alignment horizontal="center"/>
    </xf>
    <xf numFmtId="0" fontId="0" fillId="0" borderId="0" xfId="0" applyBorder="1" applyAlignment="1" applyProtection="1"/>
    <xf numFmtId="0" fontId="0" fillId="0" borderId="8" xfId="0" applyBorder="1" applyAlignment="1" applyProtection="1"/>
    <xf numFmtId="0" fontId="7" fillId="0" borderId="16" xfId="0" applyFont="1" applyBorder="1" applyAlignment="1" applyProtection="1">
      <alignment horizontal="center" vertical="center" wrapText="1"/>
    </xf>
    <xf numFmtId="0" fontId="12" fillId="0" borderId="17" xfId="0" applyFont="1" applyBorder="1" applyAlignment="1" applyProtection="1">
      <alignment vertical="center"/>
    </xf>
    <xf numFmtId="0" fontId="12" fillId="0" borderId="18" xfId="0" applyFont="1" applyBorder="1" applyAlignment="1" applyProtection="1">
      <alignment vertical="center"/>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4" xfId="0" applyFont="1" applyFill="1" applyBorder="1" applyAlignment="1" applyProtection="1">
      <alignment horizontal="center" vertical="center" wrapText="1"/>
    </xf>
    <xf numFmtId="0" fontId="1" fillId="4" borderId="1" xfId="0"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0" fontId="7" fillId="9" borderId="1" xfId="0" applyFont="1" applyFill="1" applyBorder="1" applyAlignment="1" applyProtection="1">
      <alignment horizontal="right" wrapText="1"/>
    </xf>
    <xf numFmtId="0" fontId="7" fillId="6" borderId="16" xfId="0" applyFont="1" applyFill="1" applyBorder="1" applyAlignment="1" applyProtection="1">
      <alignment horizontal="center" vertical="center"/>
    </xf>
    <xf numFmtId="0" fontId="13" fillId="0" borderId="17" xfId="0" applyFont="1" applyBorder="1" applyAlignment="1" applyProtection="1"/>
    <xf numFmtId="0" fontId="13" fillId="0" borderId="18" xfId="0" applyFont="1" applyBorder="1" applyAlignment="1" applyProtection="1"/>
    <xf numFmtId="0" fontId="5" fillId="4" borderId="1" xfId="0" applyFont="1" applyFill="1" applyBorder="1" applyAlignment="1" applyProtection="1">
      <alignment horizontal="center" vertical="center" wrapText="1"/>
    </xf>
    <xf numFmtId="0" fontId="11" fillId="4" borderId="1" xfId="0" applyFont="1" applyFill="1" applyBorder="1" applyAlignment="1" applyProtection="1">
      <alignment horizontal="right" vertical="center" wrapText="1"/>
    </xf>
    <xf numFmtId="0" fontId="5" fillId="4" borderId="1" xfId="0" applyFont="1" applyFill="1" applyBorder="1" applyAlignment="1" applyProtection="1">
      <alignment horizontal="right" vertical="center" wrapText="1"/>
    </xf>
    <xf numFmtId="0" fontId="9" fillId="8" borderId="2" xfId="0" applyFont="1" applyFill="1" applyBorder="1" applyAlignment="1" applyProtection="1">
      <alignment horizontal="right" vertical="center" wrapText="1"/>
    </xf>
    <xf numFmtId="0" fontId="9" fillId="8" borderId="3" xfId="0" applyFont="1" applyFill="1" applyBorder="1" applyAlignment="1" applyProtection="1">
      <alignment horizontal="right" vertical="center" wrapText="1"/>
    </xf>
    <xf numFmtId="0" fontId="9" fillId="8" borderId="4" xfId="0" applyFont="1" applyFill="1" applyBorder="1" applyAlignment="1" applyProtection="1">
      <alignment horizontal="right" vertical="center" wrapText="1"/>
    </xf>
    <xf numFmtId="0" fontId="7" fillId="7" borderId="2" xfId="0" applyFont="1" applyFill="1" applyBorder="1" applyAlignment="1" applyProtection="1">
      <alignment horizontal="center" vertical="center"/>
    </xf>
    <xf numFmtId="0" fontId="7" fillId="7" borderId="3"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7" fillId="9" borderId="1" xfId="0" applyFont="1" applyFill="1" applyBorder="1" applyAlignment="1" applyProtection="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tabSelected="1" showRuler="0" showWhiteSpace="0" zoomScaleNormal="100" zoomScaleSheetLayoutView="90" zoomScalePageLayoutView="90" workbookViewId="0">
      <selection activeCell="F7" sqref="F7"/>
    </sheetView>
  </sheetViews>
  <sheetFormatPr defaultRowHeight="15" x14ac:dyDescent="0.25"/>
  <cols>
    <col min="1" max="2" width="9.140625" style="4"/>
    <col min="3" max="3" width="88.42578125" style="4" customWidth="1"/>
    <col min="4" max="4" width="13.7109375" style="4" customWidth="1"/>
    <col min="5" max="5" width="10.28515625" style="4" bestFit="1" customWidth="1"/>
    <col min="6" max="6" width="16.42578125" style="4" customWidth="1"/>
    <col min="7" max="7" width="23.85546875" style="4" customWidth="1"/>
    <col min="8" max="8" width="9.140625" style="4"/>
    <col min="9" max="9" width="9.140625" style="4" customWidth="1"/>
    <col min="10" max="16384" width="9.140625" style="4"/>
  </cols>
  <sheetData>
    <row r="1" spans="1:7" ht="18.75" x14ac:dyDescent="0.3">
      <c r="A1" s="62" t="s">
        <v>97</v>
      </c>
      <c r="B1" s="63"/>
      <c r="C1" s="63"/>
      <c r="D1" s="63"/>
      <c r="E1" s="63"/>
      <c r="F1" s="63"/>
      <c r="G1" s="64"/>
    </row>
    <row r="2" spans="1:7" ht="39" customHeight="1" thickBot="1" x14ac:dyDescent="0.35">
      <c r="A2" s="65" t="s">
        <v>104</v>
      </c>
      <c r="B2" s="66"/>
      <c r="C2" s="66"/>
      <c r="D2" s="66"/>
      <c r="E2" s="66"/>
      <c r="F2" s="66"/>
      <c r="G2" s="67"/>
    </row>
    <row r="3" spans="1:7" ht="15.75" thickBot="1" x14ac:dyDescent="0.3">
      <c r="A3" s="68"/>
      <c r="B3" s="69"/>
      <c r="C3" s="69"/>
      <c r="D3" s="69"/>
      <c r="E3" s="69"/>
      <c r="F3" s="69"/>
      <c r="G3" s="70"/>
    </row>
    <row r="4" spans="1:7" ht="16.5" thickBot="1" x14ac:dyDescent="0.3">
      <c r="A4" s="71" t="s">
        <v>98</v>
      </c>
      <c r="B4" s="72"/>
      <c r="C4" s="72"/>
      <c r="D4" s="72"/>
      <c r="E4" s="72"/>
      <c r="F4" s="72"/>
      <c r="G4" s="73"/>
    </row>
    <row r="5" spans="1:7" ht="30" x14ac:dyDescent="0.25">
      <c r="A5" s="5" t="s">
        <v>61</v>
      </c>
      <c r="B5" s="6" t="s">
        <v>0</v>
      </c>
      <c r="C5" s="5" t="s">
        <v>57</v>
      </c>
      <c r="D5" s="5" t="s">
        <v>4</v>
      </c>
      <c r="E5" s="5" t="s">
        <v>1</v>
      </c>
      <c r="F5" s="5" t="s">
        <v>2</v>
      </c>
      <c r="G5" s="5" t="s">
        <v>3</v>
      </c>
    </row>
    <row r="6" spans="1:7" ht="18.75" x14ac:dyDescent="0.25">
      <c r="B6" s="74" t="s">
        <v>23</v>
      </c>
      <c r="C6" s="75"/>
      <c r="D6" s="75"/>
      <c r="E6" s="75"/>
      <c r="F6" s="75"/>
      <c r="G6" s="76"/>
    </row>
    <row r="7" spans="1:7" x14ac:dyDescent="0.25">
      <c r="A7" s="7" t="s">
        <v>59</v>
      </c>
      <c r="B7" s="7">
        <v>1</v>
      </c>
      <c r="C7" s="8" t="s">
        <v>29</v>
      </c>
      <c r="D7" s="9" t="s">
        <v>9</v>
      </c>
      <c r="E7" s="10">
        <v>1</v>
      </c>
      <c r="F7" s="1">
        <v>0</v>
      </c>
      <c r="G7" s="11">
        <f>E7*F7</f>
        <v>0</v>
      </c>
    </row>
    <row r="8" spans="1:7" x14ac:dyDescent="0.25">
      <c r="A8" s="7" t="s">
        <v>59</v>
      </c>
      <c r="B8" s="7">
        <f t="shared" ref="B8:B22" si="0">1+B7</f>
        <v>2</v>
      </c>
      <c r="C8" s="8" t="s">
        <v>26</v>
      </c>
      <c r="D8" s="9" t="s">
        <v>9</v>
      </c>
      <c r="E8" s="10">
        <v>1</v>
      </c>
      <c r="F8" s="1">
        <v>0</v>
      </c>
      <c r="G8" s="11">
        <f t="shared" ref="G8:G27" si="1">E8*F8</f>
        <v>0</v>
      </c>
    </row>
    <row r="9" spans="1:7" x14ac:dyDescent="0.25">
      <c r="A9" s="7" t="s">
        <v>59</v>
      </c>
      <c r="B9" s="7">
        <f t="shared" si="0"/>
        <v>3</v>
      </c>
      <c r="C9" s="8" t="s">
        <v>27</v>
      </c>
      <c r="D9" s="9" t="s">
        <v>9</v>
      </c>
      <c r="E9" s="10">
        <v>1</v>
      </c>
      <c r="F9" s="1">
        <v>0</v>
      </c>
      <c r="G9" s="11">
        <f t="shared" si="1"/>
        <v>0</v>
      </c>
    </row>
    <row r="10" spans="1:7" x14ac:dyDescent="0.25">
      <c r="A10" s="7" t="s">
        <v>59</v>
      </c>
      <c r="B10" s="7">
        <f t="shared" si="0"/>
        <v>4</v>
      </c>
      <c r="C10" s="8" t="s">
        <v>28</v>
      </c>
      <c r="D10" s="9" t="s">
        <v>9</v>
      </c>
      <c r="E10" s="10">
        <v>1</v>
      </c>
      <c r="F10" s="1">
        <v>0</v>
      </c>
      <c r="G10" s="11">
        <f t="shared" si="1"/>
        <v>0</v>
      </c>
    </row>
    <row r="11" spans="1:7" x14ac:dyDescent="0.25">
      <c r="A11" s="7" t="s">
        <v>59</v>
      </c>
      <c r="B11" s="7">
        <f t="shared" si="0"/>
        <v>5</v>
      </c>
      <c r="C11" s="8" t="s">
        <v>30</v>
      </c>
      <c r="D11" s="9" t="s">
        <v>9</v>
      </c>
      <c r="E11" s="10">
        <v>1</v>
      </c>
      <c r="F11" s="1">
        <v>0</v>
      </c>
      <c r="G11" s="11">
        <f t="shared" si="1"/>
        <v>0</v>
      </c>
    </row>
    <row r="12" spans="1:7" x14ac:dyDescent="0.25">
      <c r="A12" s="7" t="s">
        <v>59</v>
      </c>
      <c r="B12" s="7">
        <f t="shared" si="0"/>
        <v>6</v>
      </c>
      <c r="C12" s="8" t="s">
        <v>5</v>
      </c>
      <c r="D12" s="9" t="s">
        <v>37</v>
      </c>
      <c r="E12" s="10">
        <v>100</v>
      </c>
      <c r="F12" s="1">
        <v>0</v>
      </c>
      <c r="G12" s="11">
        <f t="shared" si="1"/>
        <v>0</v>
      </c>
    </row>
    <row r="13" spans="1:7" x14ac:dyDescent="0.25">
      <c r="A13" s="7" t="s">
        <v>59</v>
      </c>
      <c r="B13" s="7">
        <f t="shared" si="0"/>
        <v>7</v>
      </c>
      <c r="C13" s="8" t="s">
        <v>6</v>
      </c>
      <c r="D13" s="9" t="s">
        <v>37</v>
      </c>
      <c r="E13" s="10">
        <v>100</v>
      </c>
      <c r="F13" s="1">
        <v>0</v>
      </c>
      <c r="G13" s="11">
        <f t="shared" si="1"/>
        <v>0</v>
      </c>
    </row>
    <row r="14" spans="1:7" x14ac:dyDescent="0.25">
      <c r="A14" s="7" t="s">
        <v>59</v>
      </c>
      <c r="B14" s="7">
        <f t="shared" si="0"/>
        <v>8</v>
      </c>
      <c r="C14" s="8" t="s">
        <v>7</v>
      </c>
      <c r="D14" s="9" t="s">
        <v>37</v>
      </c>
      <c r="E14" s="10">
        <v>220</v>
      </c>
      <c r="F14" s="1">
        <v>0</v>
      </c>
      <c r="G14" s="11">
        <f t="shared" si="1"/>
        <v>0</v>
      </c>
    </row>
    <row r="15" spans="1:7" x14ac:dyDescent="0.25">
      <c r="A15" s="7" t="s">
        <v>59</v>
      </c>
      <c r="B15" s="7">
        <f t="shared" si="0"/>
        <v>9</v>
      </c>
      <c r="C15" s="8" t="s">
        <v>13</v>
      </c>
      <c r="D15" s="9" t="s">
        <v>37</v>
      </c>
      <c r="E15" s="10">
        <v>320</v>
      </c>
      <c r="F15" s="1">
        <v>0</v>
      </c>
      <c r="G15" s="11">
        <f t="shared" si="1"/>
        <v>0</v>
      </c>
    </row>
    <row r="16" spans="1:7" x14ac:dyDescent="0.25">
      <c r="A16" s="7" t="s">
        <v>59</v>
      </c>
      <c r="B16" s="7">
        <f t="shared" si="0"/>
        <v>10</v>
      </c>
      <c r="C16" s="8" t="s">
        <v>31</v>
      </c>
      <c r="D16" s="9" t="s">
        <v>37</v>
      </c>
      <c r="E16" s="10">
        <v>280</v>
      </c>
      <c r="F16" s="1">
        <v>0</v>
      </c>
      <c r="G16" s="11">
        <f t="shared" si="1"/>
        <v>0</v>
      </c>
    </row>
    <row r="17" spans="1:7" x14ac:dyDescent="0.25">
      <c r="A17" s="7" t="s">
        <v>59</v>
      </c>
      <c r="B17" s="7">
        <f t="shared" si="0"/>
        <v>11</v>
      </c>
      <c r="C17" s="8" t="s">
        <v>15</v>
      </c>
      <c r="D17" s="9" t="s">
        <v>37</v>
      </c>
      <c r="E17" s="10">
        <v>50</v>
      </c>
      <c r="F17" s="1">
        <v>0</v>
      </c>
      <c r="G17" s="11">
        <f t="shared" si="1"/>
        <v>0</v>
      </c>
    </row>
    <row r="18" spans="1:7" x14ac:dyDescent="0.25">
      <c r="A18" s="7" t="s">
        <v>59</v>
      </c>
      <c r="B18" s="7">
        <f t="shared" si="0"/>
        <v>12</v>
      </c>
      <c r="C18" s="8" t="s">
        <v>8</v>
      </c>
      <c r="D18" s="9" t="s">
        <v>9</v>
      </c>
      <c r="E18" s="10">
        <v>1</v>
      </c>
      <c r="F18" s="1">
        <v>0</v>
      </c>
      <c r="G18" s="11">
        <f t="shared" si="1"/>
        <v>0</v>
      </c>
    </row>
    <row r="19" spans="1:7" x14ac:dyDescent="0.25">
      <c r="A19" s="7" t="s">
        <v>59</v>
      </c>
      <c r="B19" s="7">
        <f t="shared" si="0"/>
        <v>13</v>
      </c>
      <c r="C19" s="8" t="s">
        <v>14</v>
      </c>
      <c r="D19" s="9" t="s">
        <v>9</v>
      </c>
      <c r="E19" s="10">
        <v>1</v>
      </c>
      <c r="F19" s="1">
        <v>0</v>
      </c>
      <c r="G19" s="11">
        <f t="shared" si="1"/>
        <v>0</v>
      </c>
    </row>
    <row r="20" spans="1:7" x14ac:dyDescent="0.25">
      <c r="A20" s="7" t="s">
        <v>59</v>
      </c>
      <c r="B20" s="7">
        <f t="shared" si="0"/>
        <v>14</v>
      </c>
      <c r="C20" s="8" t="s">
        <v>11</v>
      </c>
      <c r="D20" s="9" t="s">
        <v>9</v>
      </c>
      <c r="E20" s="10">
        <v>1</v>
      </c>
      <c r="F20" s="1">
        <v>0</v>
      </c>
      <c r="G20" s="11">
        <f t="shared" si="1"/>
        <v>0</v>
      </c>
    </row>
    <row r="21" spans="1:7" x14ac:dyDescent="0.25">
      <c r="A21" s="7" t="s">
        <v>59</v>
      </c>
      <c r="B21" s="7">
        <f t="shared" si="0"/>
        <v>15</v>
      </c>
      <c r="C21" s="8" t="s">
        <v>12</v>
      </c>
      <c r="D21" s="9" t="s">
        <v>10</v>
      </c>
      <c r="E21" s="10">
        <v>12</v>
      </c>
      <c r="F21" s="1">
        <v>0</v>
      </c>
      <c r="G21" s="11">
        <f t="shared" si="1"/>
        <v>0</v>
      </c>
    </row>
    <row r="22" spans="1:7" x14ac:dyDescent="0.25">
      <c r="A22" s="7" t="s">
        <v>59</v>
      </c>
      <c r="B22" s="7">
        <f t="shared" si="0"/>
        <v>16</v>
      </c>
      <c r="C22" s="8" t="s">
        <v>41</v>
      </c>
      <c r="D22" s="9" t="s">
        <v>19</v>
      </c>
      <c r="E22" s="10">
        <v>420</v>
      </c>
      <c r="F22" s="1">
        <v>0</v>
      </c>
      <c r="G22" s="11">
        <f t="shared" si="1"/>
        <v>0</v>
      </c>
    </row>
    <row r="23" spans="1:7" x14ac:dyDescent="0.25">
      <c r="A23" s="7" t="s">
        <v>59</v>
      </c>
      <c r="B23" s="7">
        <f>1+B22</f>
        <v>17</v>
      </c>
      <c r="C23" s="8" t="s">
        <v>32</v>
      </c>
      <c r="D23" s="9" t="s">
        <v>19</v>
      </c>
      <c r="E23" s="10">
        <v>420</v>
      </c>
      <c r="F23" s="1">
        <v>0</v>
      </c>
      <c r="G23" s="11">
        <f t="shared" si="1"/>
        <v>0</v>
      </c>
    </row>
    <row r="24" spans="1:7" ht="30" x14ac:dyDescent="0.25">
      <c r="A24" s="7" t="s">
        <v>59</v>
      </c>
      <c r="B24" s="7">
        <v>18</v>
      </c>
      <c r="C24" s="8" t="s">
        <v>78</v>
      </c>
      <c r="D24" s="9" t="s">
        <v>9</v>
      </c>
      <c r="E24" s="9">
        <v>1</v>
      </c>
      <c r="F24" s="1">
        <v>0</v>
      </c>
      <c r="G24" s="11">
        <f t="shared" si="1"/>
        <v>0</v>
      </c>
    </row>
    <row r="25" spans="1:7" x14ac:dyDescent="0.25">
      <c r="A25" s="7" t="s">
        <v>59</v>
      </c>
      <c r="B25" s="7">
        <f t="shared" ref="B25:B29" si="2">B24+1</f>
        <v>19</v>
      </c>
      <c r="C25" s="8" t="s">
        <v>34</v>
      </c>
      <c r="D25" s="9" t="s">
        <v>9</v>
      </c>
      <c r="E25" s="9">
        <v>1</v>
      </c>
      <c r="F25" s="1">
        <v>0</v>
      </c>
      <c r="G25" s="11">
        <f t="shared" si="1"/>
        <v>0</v>
      </c>
    </row>
    <row r="26" spans="1:7" x14ac:dyDescent="0.25">
      <c r="A26" s="7" t="s">
        <v>59</v>
      </c>
      <c r="B26" s="7">
        <f t="shared" si="2"/>
        <v>20</v>
      </c>
      <c r="C26" s="12" t="s">
        <v>79</v>
      </c>
      <c r="D26" s="13" t="s">
        <v>10</v>
      </c>
      <c r="E26" s="13">
        <v>8</v>
      </c>
      <c r="F26" s="1">
        <v>0</v>
      </c>
      <c r="G26" s="11">
        <f t="shared" si="1"/>
        <v>0</v>
      </c>
    </row>
    <row r="27" spans="1:7" x14ac:dyDescent="0.25">
      <c r="A27" s="7" t="s">
        <v>59</v>
      </c>
      <c r="B27" s="7">
        <f t="shared" si="2"/>
        <v>21</v>
      </c>
      <c r="C27" s="8" t="s">
        <v>80</v>
      </c>
      <c r="D27" s="9" t="s">
        <v>10</v>
      </c>
      <c r="E27" s="9">
        <v>8</v>
      </c>
      <c r="F27" s="1">
        <v>0</v>
      </c>
      <c r="G27" s="11">
        <f t="shared" si="1"/>
        <v>0</v>
      </c>
    </row>
    <row r="28" spans="1:7" x14ac:dyDescent="0.25">
      <c r="A28" s="7" t="s">
        <v>59</v>
      </c>
      <c r="B28" s="7">
        <f t="shared" si="2"/>
        <v>22</v>
      </c>
      <c r="C28" s="12" t="s">
        <v>33</v>
      </c>
      <c r="D28" s="13" t="s">
        <v>73</v>
      </c>
      <c r="E28" s="14">
        <v>1</v>
      </c>
      <c r="F28" s="15">
        <v>2000</v>
      </c>
      <c r="G28" s="11">
        <v>2000</v>
      </c>
    </row>
    <row r="29" spans="1:7" x14ac:dyDescent="0.25">
      <c r="A29" s="7" t="s">
        <v>59</v>
      </c>
      <c r="B29" s="7">
        <f t="shared" si="2"/>
        <v>23</v>
      </c>
      <c r="C29" s="16" t="s">
        <v>53</v>
      </c>
      <c r="D29" s="9" t="s">
        <v>73</v>
      </c>
      <c r="E29" s="9">
        <v>1</v>
      </c>
      <c r="F29" s="15">
        <v>27500</v>
      </c>
      <c r="G29" s="11">
        <v>27500</v>
      </c>
    </row>
    <row r="30" spans="1:7" x14ac:dyDescent="0.25">
      <c r="A30" s="7" t="s">
        <v>59</v>
      </c>
      <c r="B30" s="77" t="s">
        <v>102</v>
      </c>
      <c r="C30" s="77"/>
      <c r="D30" s="77"/>
      <c r="E30" s="77"/>
      <c r="F30" s="77"/>
      <c r="G30" s="17">
        <f>SUM(G7:G29)</f>
        <v>29500</v>
      </c>
    </row>
    <row r="31" spans="1:7" ht="18.75" x14ac:dyDescent="0.25">
      <c r="B31" s="74" t="s">
        <v>24</v>
      </c>
      <c r="C31" s="75"/>
      <c r="D31" s="75"/>
      <c r="E31" s="75"/>
      <c r="F31" s="75"/>
      <c r="G31" s="76"/>
    </row>
    <row r="32" spans="1:7" x14ac:dyDescent="0.25">
      <c r="A32" s="7" t="s">
        <v>59</v>
      </c>
      <c r="B32" s="7">
        <f>B29+1</f>
        <v>24</v>
      </c>
      <c r="C32" s="8" t="s">
        <v>29</v>
      </c>
      <c r="D32" s="9" t="s">
        <v>9</v>
      </c>
      <c r="E32" s="10">
        <v>1</v>
      </c>
      <c r="F32" s="1">
        <v>0</v>
      </c>
      <c r="G32" s="11">
        <f>E32*F32</f>
        <v>0</v>
      </c>
    </row>
    <row r="33" spans="1:7" x14ac:dyDescent="0.25">
      <c r="A33" s="7" t="s">
        <v>59</v>
      </c>
      <c r="B33" s="7">
        <f t="shared" ref="B33:B53" si="3">1+B32</f>
        <v>25</v>
      </c>
      <c r="C33" s="8" t="s">
        <v>26</v>
      </c>
      <c r="D33" s="9" t="s">
        <v>9</v>
      </c>
      <c r="E33" s="10">
        <v>1</v>
      </c>
      <c r="F33" s="1">
        <v>0</v>
      </c>
      <c r="G33" s="11">
        <f t="shared" ref="G33:G56" si="4">E33*F33</f>
        <v>0</v>
      </c>
    </row>
    <row r="34" spans="1:7" x14ac:dyDescent="0.25">
      <c r="A34" s="7" t="s">
        <v>59</v>
      </c>
      <c r="B34" s="7">
        <f t="shared" si="3"/>
        <v>26</v>
      </c>
      <c r="C34" s="8" t="s">
        <v>27</v>
      </c>
      <c r="D34" s="9" t="s">
        <v>9</v>
      </c>
      <c r="E34" s="10">
        <v>1</v>
      </c>
      <c r="F34" s="1">
        <v>0</v>
      </c>
      <c r="G34" s="11">
        <f t="shared" si="4"/>
        <v>0</v>
      </c>
    </row>
    <row r="35" spans="1:7" x14ac:dyDescent="0.25">
      <c r="A35" s="7" t="s">
        <v>59</v>
      </c>
      <c r="B35" s="7">
        <f t="shared" si="3"/>
        <v>27</v>
      </c>
      <c r="C35" s="8" t="s">
        <v>28</v>
      </c>
      <c r="D35" s="9" t="s">
        <v>9</v>
      </c>
      <c r="E35" s="10">
        <v>1</v>
      </c>
      <c r="F35" s="1">
        <v>0</v>
      </c>
      <c r="G35" s="11">
        <f t="shared" si="4"/>
        <v>0</v>
      </c>
    </row>
    <row r="36" spans="1:7" x14ac:dyDescent="0.25">
      <c r="A36" s="7" t="s">
        <v>59</v>
      </c>
      <c r="B36" s="7">
        <f t="shared" si="3"/>
        <v>28</v>
      </c>
      <c r="C36" s="8" t="s">
        <v>30</v>
      </c>
      <c r="D36" s="9" t="s">
        <v>9</v>
      </c>
      <c r="E36" s="10">
        <v>1</v>
      </c>
      <c r="F36" s="1">
        <v>0</v>
      </c>
      <c r="G36" s="11">
        <f t="shared" si="4"/>
        <v>0</v>
      </c>
    </row>
    <row r="37" spans="1:7" x14ac:dyDescent="0.25">
      <c r="A37" s="7" t="s">
        <v>59</v>
      </c>
      <c r="B37" s="7">
        <f t="shared" si="3"/>
        <v>29</v>
      </c>
      <c r="C37" s="8" t="s">
        <v>5</v>
      </c>
      <c r="D37" s="9" t="s">
        <v>37</v>
      </c>
      <c r="E37" s="10">
        <v>100</v>
      </c>
      <c r="F37" s="1">
        <v>0</v>
      </c>
      <c r="G37" s="11">
        <f t="shared" si="4"/>
        <v>0</v>
      </c>
    </row>
    <row r="38" spans="1:7" x14ac:dyDescent="0.25">
      <c r="A38" s="7" t="s">
        <v>59</v>
      </c>
      <c r="B38" s="7">
        <f t="shared" si="3"/>
        <v>30</v>
      </c>
      <c r="C38" s="8" t="s">
        <v>6</v>
      </c>
      <c r="D38" s="9" t="s">
        <v>37</v>
      </c>
      <c r="E38" s="10">
        <v>100</v>
      </c>
      <c r="F38" s="1">
        <v>0</v>
      </c>
      <c r="G38" s="11">
        <f t="shared" si="4"/>
        <v>0</v>
      </c>
    </row>
    <row r="39" spans="1:7" x14ac:dyDescent="0.25">
      <c r="A39" s="7" t="s">
        <v>59</v>
      </c>
      <c r="B39" s="7">
        <f t="shared" si="3"/>
        <v>31</v>
      </c>
      <c r="C39" s="8" t="s">
        <v>7</v>
      </c>
      <c r="D39" s="9" t="s">
        <v>37</v>
      </c>
      <c r="E39" s="10">
        <v>220</v>
      </c>
      <c r="F39" s="1">
        <v>0</v>
      </c>
      <c r="G39" s="11">
        <f t="shared" si="4"/>
        <v>0</v>
      </c>
    </row>
    <row r="40" spans="1:7" x14ac:dyDescent="0.25">
      <c r="A40" s="7" t="s">
        <v>59</v>
      </c>
      <c r="B40" s="7">
        <f t="shared" si="3"/>
        <v>32</v>
      </c>
      <c r="C40" s="8" t="s">
        <v>13</v>
      </c>
      <c r="D40" s="9" t="s">
        <v>37</v>
      </c>
      <c r="E40" s="10">
        <v>320</v>
      </c>
      <c r="F40" s="1">
        <v>0</v>
      </c>
      <c r="G40" s="11">
        <f t="shared" si="4"/>
        <v>0</v>
      </c>
    </row>
    <row r="41" spans="1:7" x14ac:dyDescent="0.25">
      <c r="A41" s="7" t="s">
        <v>59</v>
      </c>
      <c r="B41" s="7">
        <f t="shared" si="3"/>
        <v>33</v>
      </c>
      <c r="C41" s="8" t="s">
        <v>31</v>
      </c>
      <c r="D41" s="9" t="s">
        <v>37</v>
      </c>
      <c r="E41" s="10">
        <v>280</v>
      </c>
      <c r="F41" s="1">
        <v>0</v>
      </c>
      <c r="G41" s="11">
        <f t="shared" si="4"/>
        <v>0</v>
      </c>
    </row>
    <row r="42" spans="1:7" x14ac:dyDescent="0.25">
      <c r="A42" s="7" t="s">
        <v>59</v>
      </c>
      <c r="B42" s="7">
        <f t="shared" si="3"/>
        <v>34</v>
      </c>
      <c r="C42" s="8" t="s">
        <v>15</v>
      </c>
      <c r="D42" s="9" t="s">
        <v>37</v>
      </c>
      <c r="E42" s="10">
        <v>50</v>
      </c>
      <c r="F42" s="1">
        <v>0</v>
      </c>
      <c r="G42" s="11">
        <f t="shared" si="4"/>
        <v>0</v>
      </c>
    </row>
    <row r="43" spans="1:7" x14ac:dyDescent="0.25">
      <c r="A43" s="7" t="s">
        <v>59</v>
      </c>
      <c r="B43" s="7">
        <f t="shared" si="3"/>
        <v>35</v>
      </c>
      <c r="C43" s="8" t="s">
        <v>8</v>
      </c>
      <c r="D43" s="9" t="s">
        <v>9</v>
      </c>
      <c r="E43" s="10">
        <v>1</v>
      </c>
      <c r="F43" s="1">
        <v>0</v>
      </c>
      <c r="G43" s="11">
        <f t="shared" si="4"/>
        <v>0</v>
      </c>
    </row>
    <row r="44" spans="1:7" x14ac:dyDescent="0.25">
      <c r="A44" s="7" t="s">
        <v>59</v>
      </c>
      <c r="B44" s="7">
        <f t="shared" si="3"/>
        <v>36</v>
      </c>
      <c r="C44" s="8" t="s">
        <v>14</v>
      </c>
      <c r="D44" s="9" t="s">
        <v>9</v>
      </c>
      <c r="E44" s="10">
        <v>1</v>
      </c>
      <c r="F44" s="1">
        <v>0</v>
      </c>
      <c r="G44" s="11">
        <f t="shared" si="4"/>
        <v>0</v>
      </c>
    </row>
    <row r="45" spans="1:7" x14ac:dyDescent="0.25">
      <c r="A45" s="7" t="s">
        <v>59</v>
      </c>
      <c r="B45" s="7">
        <f t="shared" si="3"/>
        <v>37</v>
      </c>
      <c r="C45" s="8" t="s">
        <v>11</v>
      </c>
      <c r="D45" s="9" t="s">
        <v>9</v>
      </c>
      <c r="E45" s="10">
        <v>1</v>
      </c>
      <c r="F45" s="1">
        <v>0</v>
      </c>
      <c r="G45" s="11">
        <f t="shared" si="4"/>
        <v>0</v>
      </c>
    </row>
    <row r="46" spans="1:7" x14ac:dyDescent="0.25">
      <c r="A46" s="7" t="s">
        <v>59</v>
      </c>
      <c r="B46" s="7">
        <f t="shared" si="3"/>
        <v>38</v>
      </c>
      <c r="C46" s="8" t="s">
        <v>12</v>
      </c>
      <c r="D46" s="9" t="s">
        <v>10</v>
      </c>
      <c r="E46" s="10">
        <v>12</v>
      </c>
      <c r="F46" s="1">
        <v>0</v>
      </c>
      <c r="G46" s="11">
        <f t="shared" si="4"/>
        <v>0</v>
      </c>
    </row>
    <row r="47" spans="1:7" x14ac:dyDescent="0.25">
      <c r="A47" s="7" t="s">
        <v>59</v>
      </c>
      <c r="B47" s="7">
        <f t="shared" si="3"/>
        <v>39</v>
      </c>
      <c r="C47" s="8" t="s">
        <v>16</v>
      </c>
      <c r="D47" s="9" t="s">
        <v>17</v>
      </c>
      <c r="E47" s="10">
        <v>3720</v>
      </c>
      <c r="F47" s="1">
        <v>0</v>
      </c>
      <c r="G47" s="11">
        <f t="shared" si="4"/>
        <v>0</v>
      </c>
    </row>
    <row r="48" spans="1:7" x14ac:dyDescent="0.25">
      <c r="A48" s="7" t="s">
        <v>59</v>
      </c>
      <c r="B48" s="7">
        <f t="shared" si="3"/>
        <v>40</v>
      </c>
      <c r="C48" s="8" t="s">
        <v>41</v>
      </c>
      <c r="D48" s="9" t="s">
        <v>19</v>
      </c>
      <c r="E48" s="10">
        <v>2480</v>
      </c>
      <c r="F48" s="1">
        <v>0</v>
      </c>
      <c r="G48" s="11">
        <f t="shared" si="4"/>
        <v>0</v>
      </c>
    </row>
    <row r="49" spans="1:7" x14ac:dyDescent="0.25">
      <c r="A49" s="7" t="s">
        <v>59</v>
      </c>
      <c r="B49" s="7">
        <f>1+B48</f>
        <v>41</v>
      </c>
      <c r="C49" s="8" t="s">
        <v>18</v>
      </c>
      <c r="D49" s="9" t="s">
        <v>9</v>
      </c>
      <c r="E49" s="10">
        <v>1</v>
      </c>
      <c r="F49" s="1">
        <v>0</v>
      </c>
      <c r="G49" s="11">
        <f t="shared" si="4"/>
        <v>0</v>
      </c>
    </row>
    <row r="50" spans="1:7" x14ac:dyDescent="0.25">
      <c r="A50" s="7" t="s">
        <v>59</v>
      </c>
      <c r="B50" s="7">
        <f t="shared" si="3"/>
        <v>42</v>
      </c>
      <c r="C50" s="8" t="s">
        <v>32</v>
      </c>
      <c r="D50" s="9" t="s">
        <v>19</v>
      </c>
      <c r="E50" s="10">
        <v>4980</v>
      </c>
      <c r="F50" s="1">
        <v>0</v>
      </c>
      <c r="G50" s="11">
        <f t="shared" si="4"/>
        <v>0</v>
      </c>
    </row>
    <row r="51" spans="1:7" x14ac:dyDescent="0.25">
      <c r="A51" s="7" t="s">
        <v>59</v>
      </c>
      <c r="B51" s="7">
        <f t="shared" si="3"/>
        <v>43</v>
      </c>
      <c r="C51" s="8" t="s">
        <v>20</v>
      </c>
      <c r="D51" s="9" t="s">
        <v>17</v>
      </c>
      <c r="E51" s="10">
        <v>1160</v>
      </c>
      <c r="F51" s="1">
        <v>0</v>
      </c>
      <c r="G51" s="11">
        <f t="shared" si="4"/>
        <v>0</v>
      </c>
    </row>
    <row r="52" spans="1:7" x14ac:dyDescent="0.25">
      <c r="A52" s="7" t="s">
        <v>59</v>
      </c>
      <c r="B52" s="7">
        <f t="shared" si="3"/>
        <v>44</v>
      </c>
      <c r="C52" s="8" t="s">
        <v>21</v>
      </c>
      <c r="D52" s="9" t="s">
        <v>17</v>
      </c>
      <c r="E52" s="10">
        <v>2500</v>
      </c>
      <c r="F52" s="1">
        <v>0</v>
      </c>
      <c r="G52" s="11">
        <f t="shared" si="4"/>
        <v>0</v>
      </c>
    </row>
    <row r="53" spans="1:7" x14ac:dyDescent="0.25">
      <c r="A53" s="7" t="s">
        <v>59</v>
      </c>
      <c r="B53" s="7">
        <f t="shared" si="3"/>
        <v>45</v>
      </c>
      <c r="C53" s="8" t="s">
        <v>22</v>
      </c>
      <c r="D53" s="9" t="s">
        <v>19</v>
      </c>
      <c r="E53" s="9">
        <v>30.5</v>
      </c>
      <c r="F53" s="1">
        <v>0</v>
      </c>
      <c r="G53" s="11">
        <f t="shared" si="4"/>
        <v>0</v>
      </c>
    </row>
    <row r="54" spans="1:7" ht="30" x14ac:dyDescent="0.25">
      <c r="A54" s="7" t="s">
        <v>59</v>
      </c>
      <c r="B54" s="7">
        <f>B53+1</f>
        <v>46</v>
      </c>
      <c r="C54" s="8" t="s">
        <v>42</v>
      </c>
      <c r="D54" s="9" t="s">
        <v>9</v>
      </c>
      <c r="E54" s="9">
        <v>1</v>
      </c>
      <c r="F54" s="1">
        <v>0</v>
      </c>
      <c r="G54" s="11">
        <f t="shared" si="4"/>
        <v>0</v>
      </c>
    </row>
    <row r="55" spans="1:7" x14ac:dyDescent="0.25">
      <c r="A55" s="7" t="s">
        <v>59</v>
      </c>
      <c r="B55" s="7">
        <f>B54+1</f>
        <v>47</v>
      </c>
      <c r="C55" s="12" t="s">
        <v>44</v>
      </c>
      <c r="D55" s="13" t="s">
        <v>10</v>
      </c>
      <c r="E55" s="13">
        <v>8</v>
      </c>
      <c r="F55" s="1">
        <v>0</v>
      </c>
      <c r="G55" s="11">
        <f t="shared" si="4"/>
        <v>0</v>
      </c>
    </row>
    <row r="56" spans="1:7" x14ac:dyDescent="0.25">
      <c r="A56" s="7" t="s">
        <v>59</v>
      </c>
      <c r="B56" s="7">
        <f t="shared" ref="B56:B58" si="5">B55+1</f>
        <v>48</v>
      </c>
      <c r="C56" s="8" t="s">
        <v>43</v>
      </c>
      <c r="D56" s="9" t="s">
        <v>10</v>
      </c>
      <c r="E56" s="9">
        <v>8</v>
      </c>
      <c r="F56" s="1">
        <v>0</v>
      </c>
      <c r="G56" s="11">
        <f t="shared" si="4"/>
        <v>0</v>
      </c>
    </row>
    <row r="57" spans="1:7" x14ac:dyDescent="0.25">
      <c r="A57" s="7" t="s">
        <v>59</v>
      </c>
      <c r="B57" s="7">
        <f t="shared" si="5"/>
        <v>49</v>
      </c>
      <c r="C57" s="12" t="s">
        <v>33</v>
      </c>
      <c r="D57" s="13" t="s">
        <v>73</v>
      </c>
      <c r="E57" s="14">
        <v>1</v>
      </c>
      <c r="F57" s="15">
        <v>6500</v>
      </c>
      <c r="G57" s="11">
        <v>6500</v>
      </c>
    </row>
    <row r="58" spans="1:7" x14ac:dyDescent="0.25">
      <c r="A58" s="7" t="s">
        <v>59</v>
      </c>
      <c r="B58" s="7">
        <f t="shared" si="5"/>
        <v>50</v>
      </c>
      <c r="C58" s="16" t="s">
        <v>53</v>
      </c>
      <c r="D58" s="9" t="s">
        <v>73</v>
      </c>
      <c r="E58" s="9">
        <v>1</v>
      </c>
      <c r="F58" s="15">
        <v>27500</v>
      </c>
      <c r="G58" s="11">
        <v>27500</v>
      </c>
    </row>
    <row r="59" spans="1:7" x14ac:dyDescent="0.25">
      <c r="A59" s="7" t="s">
        <v>59</v>
      </c>
      <c r="B59" s="77" t="s">
        <v>100</v>
      </c>
      <c r="C59" s="77"/>
      <c r="D59" s="77"/>
      <c r="E59" s="77"/>
      <c r="F59" s="77"/>
      <c r="G59" s="17">
        <f>SUM(G32:G58)</f>
        <v>34000</v>
      </c>
    </row>
    <row r="60" spans="1:7" ht="18.75" x14ac:dyDescent="0.25">
      <c r="A60" s="7" t="s">
        <v>59</v>
      </c>
      <c r="B60" s="78" t="s">
        <v>101</v>
      </c>
      <c r="C60" s="78"/>
      <c r="D60" s="78"/>
      <c r="E60" s="78"/>
      <c r="F60" s="78"/>
      <c r="G60" s="18">
        <f>G59+G30</f>
        <v>63500</v>
      </c>
    </row>
    <row r="62" spans="1:7" ht="30" x14ac:dyDescent="0.25">
      <c r="A62" s="19" t="s">
        <v>61</v>
      </c>
      <c r="B62" s="20" t="s">
        <v>0</v>
      </c>
      <c r="C62" s="19" t="s">
        <v>57</v>
      </c>
      <c r="D62" s="19" t="s">
        <v>4</v>
      </c>
      <c r="E62" s="19" t="s">
        <v>1</v>
      </c>
      <c r="F62" s="19" t="s">
        <v>2</v>
      </c>
      <c r="G62" s="19" t="s">
        <v>3</v>
      </c>
    </row>
    <row r="63" spans="1:7" ht="18.75" x14ac:dyDescent="0.25">
      <c r="B63" s="74" t="s">
        <v>84</v>
      </c>
      <c r="C63" s="75"/>
      <c r="D63" s="75"/>
      <c r="E63" s="75"/>
      <c r="F63" s="75"/>
      <c r="G63" s="76"/>
    </row>
    <row r="64" spans="1:7" x14ac:dyDescent="0.25">
      <c r="A64" s="7" t="s">
        <v>59</v>
      </c>
      <c r="B64" s="7">
        <f>B58+1</f>
        <v>51</v>
      </c>
      <c r="C64" s="8" t="s">
        <v>29</v>
      </c>
      <c r="D64" s="9" t="s">
        <v>9</v>
      </c>
      <c r="E64" s="9">
        <v>1</v>
      </c>
      <c r="F64" s="1">
        <v>0</v>
      </c>
      <c r="G64" s="11">
        <f>E64*F64</f>
        <v>0</v>
      </c>
    </row>
    <row r="65" spans="1:7" x14ac:dyDescent="0.25">
      <c r="A65" s="7" t="s">
        <v>59</v>
      </c>
      <c r="B65" s="7">
        <f t="shared" ref="B65:B89" si="6">1+B64</f>
        <v>52</v>
      </c>
      <c r="C65" s="8" t="s">
        <v>26</v>
      </c>
      <c r="D65" s="9" t="s">
        <v>9</v>
      </c>
      <c r="E65" s="9">
        <v>1</v>
      </c>
      <c r="F65" s="1">
        <v>0</v>
      </c>
      <c r="G65" s="11">
        <f t="shared" ref="G65:G89" si="7">E65*F65</f>
        <v>0</v>
      </c>
    </row>
    <row r="66" spans="1:7" x14ac:dyDescent="0.25">
      <c r="A66" s="7" t="s">
        <v>59</v>
      </c>
      <c r="B66" s="7">
        <f t="shared" si="6"/>
        <v>53</v>
      </c>
      <c r="C66" s="8" t="s">
        <v>39</v>
      </c>
      <c r="D66" s="9" t="s">
        <v>9</v>
      </c>
      <c r="E66" s="9">
        <v>1</v>
      </c>
      <c r="F66" s="1">
        <v>0</v>
      </c>
      <c r="G66" s="11">
        <f t="shared" si="7"/>
        <v>0</v>
      </c>
    </row>
    <row r="67" spans="1:7" x14ac:dyDescent="0.25">
      <c r="A67" s="7" t="s">
        <v>59</v>
      </c>
      <c r="B67" s="7">
        <f t="shared" si="6"/>
        <v>54</v>
      </c>
      <c r="C67" s="8" t="s">
        <v>28</v>
      </c>
      <c r="D67" s="9" t="s">
        <v>9</v>
      </c>
      <c r="E67" s="9">
        <v>1</v>
      </c>
      <c r="F67" s="1">
        <v>0</v>
      </c>
      <c r="G67" s="11">
        <f t="shared" si="7"/>
        <v>0</v>
      </c>
    </row>
    <row r="68" spans="1:7" x14ac:dyDescent="0.25">
      <c r="A68" s="7" t="s">
        <v>59</v>
      </c>
      <c r="B68" s="7">
        <f t="shared" si="6"/>
        <v>55</v>
      </c>
      <c r="C68" s="8" t="s">
        <v>30</v>
      </c>
      <c r="D68" s="9" t="s">
        <v>9</v>
      </c>
      <c r="E68" s="9">
        <v>1</v>
      </c>
      <c r="F68" s="1">
        <v>0</v>
      </c>
      <c r="G68" s="11">
        <f t="shared" si="7"/>
        <v>0</v>
      </c>
    </row>
    <row r="69" spans="1:7" x14ac:dyDescent="0.25">
      <c r="A69" s="7" t="s">
        <v>59</v>
      </c>
      <c r="B69" s="7">
        <f t="shared" si="6"/>
        <v>56</v>
      </c>
      <c r="C69" s="8" t="s">
        <v>5</v>
      </c>
      <c r="D69" s="9" t="s">
        <v>37</v>
      </c>
      <c r="E69" s="9">
        <v>100</v>
      </c>
      <c r="F69" s="1">
        <v>0</v>
      </c>
      <c r="G69" s="11">
        <f t="shared" si="7"/>
        <v>0</v>
      </c>
    </row>
    <row r="70" spans="1:7" x14ac:dyDescent="0.25">
      <c r="A70" s="7" t="s">
        <v>59</v>
      </c>
      <c r="B70" s="7">
        <f t="shared" si="6"/>
        <v>57</v>
      </c>
      <c r="C70" s="8" t="s">
        <v>6</v>
      </c>
      <c r="D70" s="9" t="s">
        <v>37</v>
      </c>
      <c r="E70" s="9">
        <v>100</v>
      </c>
      <c r="F70" s="1">
        <v>0</v>
      </c>
      <c r="G70" s="11">
        <f t="shared" si="7"/>
        <v>0</v>
      </c>
    </row>
    <row r="71" spans="1:7" x14ac:dyDescent="0.25">
      <c r="A71" s="7" t="s">
        <v>59</v>
      </c>
      <c r="B71" s="7">
        <f t="shared" si="6"/>
        <v>58</v>
      </c>
      <c r="C71" s="8" t="s">
        <v>7</v>
      </c>
      <c r="D71" s="9" t="s">
        <v>37</v>
      </c>
      <c r="E71" s="9">
        <v>220</v>
      </c>
      <c r="F71" s="1">
        <v>0</v>
      </c>
      <c r="G71" s="11">
        <f t="shared" si="7"/>
        <v>0</v>
      </c>
    </row>
    <row r="72" spans="1:7" x14ac:dyDescent="0.25">
      <c r="A72" s="7" t="s">
        <v>59</v>
      </c>
      <c r="B72" s="7">
        <f t="shared" si="6"/>
        <v>59</v>
      </c>
      <c r="C72" s="8" t="s">
        <v>13</v>
      </c>
      <c r="D72" s="9" t="s">
        <v>37</v>
      </c>
      <c r="E72" s="9">
        <v>320</v>
      </c>
      <c r="F72" s="1">
        <v>0</v>
      </c>
      <c r="G72" s="11">
        <f t="shared" si="7"/>
        <v>0</v>
      </c>
    </row>
    <row r="73" spans="1:7" x14ac:dyDescent="0.25">
      <c r="A73" s="7" t="s">
        <v>59</v>
      </c>
      <c r="B73" s="7">
        <f t="shared" si="6"/>
        <v>60</v>
      </c>
      <c r="C73" s="8" t="s">
        <v>31</v>
      </c>
      <c r="D73" s="9" t="s">
        <v>37</v>
      </c>
      <c r="E73" s="9">
        <v>280</v>
      </c>
      <c r="F73" s="1">
        <v>0</v>
      </c>
      <c r="G73" s="11">
        <f t="shared" si="7"/>
        <v>0</v>
      </c>
    </row>
    <row r="74" spans="1:7" x14ac:dyDescent="0.25">
      <c r="A74" s="7" t="s">
        <v>59</v>
      </c>
      <c r="B74" s="7">
        <f t="shared" si="6"/>
        <v>61</v>
      </c>
      <c r="C74" s="8" t="s">
        <v>15</v>
      </c>
      <c r="D74" s="9" t="s">
        <v>37</v>
      </c>
      <c r="E74" s="9">
        <v>50</v>
      </c>
      <c r="F74" s="1">
        <v>0</v>
      </c>
      <c r="G74" s="11">
        <f t="shared" si="7"/>
        <v>0</v>
      </c>
    </row>
    <row r="75" spans="1:7" x14ac:dyDescent="0.25">
      <c r="A75" s="7" t="s">
        <v>59</v>
      </c>
      <c r="B75" s="7">
        <f t="shared" si="6"/>
        <v>62</v>
      </c>
      <c r="C75" s="8" t="s">
        <v>8</v>
      </c>
      <c r="D75" s="9" t="s">
        <v>9</v>
      </c>
      <c r="E75" s="9">
        <v>1</v>
      </c>
      <c r="F75" s="1">
        <v>0</v>
      </c>
      <c r="G75" s="11">
        <f t="shared" si="7"/>
        <v>0</v>
      </c>
    </row>
    <row r="76" spans="1:7" x14ac:dyDescent="0.25">
      <c r="A76" s="7" t="s">
        <v>59</v>
      </c>
      <c r="B76" s="7">
        <f t="shared" si="6"/>
        <v>63</v>
      </c>
      <c r="C76" s="8" t="s">
        <v>14</v>
      </c>
      <c r="D76" s="9" t="s">
        <v>9</v>
      </c>
      <c r="E76" s="9">
        <v>1</v>
      </c>
      <c r="F76" s="1">
        <v>0</v>
      </c>
      <c r="G76" s="11">
        <f t="shared" si="7"/>
        <v>0</v>
      </c>
    </row>
    <row r="77" spans="1:7" x14ac:dyDescent="0.25">
      <c r="A77" s="7" t="s">
        <v>59</v>
      </c>
      <c r="B77" s="7">
        <f t="shared" si="6"/>
        <v>64</v>
      </c>
      <c r="C77" s="8" t="s">
        <v>11</v>
      </c>
      <c r="D77" s="9" t="s">
        <v>9</v>
      </c>
      <c r="E77" s="9">
        <v>1</v>
      </c>
      <c r="F77" s="1">
        <v>0</v>
      </c>
      <c r="G77" s="11">
        <f t="shared" si="7"/>
        <v>0</v>
      </c>
    </row>
    <row r="78" spans="1:7" x14ac:dyDescent="0.25">
      <c r="A78" s="7" t="s">
        <v>59</v>
      </c>
      <c r="B78" s="7">
        <f t="shared" si="6"/>
        <v>65</v>
      </c>
      <c r="C78" s="8" t="s">
        <v>12</v>
      </c>
      <c r="D78" s="9" t="s">
        <v>10</v>
      </c>
      <c r="E78" s="9">
        <v>12</v>
      </c>
      <c r="F78" s="1">
        <v>0</v>
      </c>
      <c r="G78" s="11">
        <f t="shared" si="7"/>
        <v>0</v>
      </c>
    </row>
    <row r="79" spans="1:7" x14ac:dyDescent="0.25">
      <c r="A79" s="7" t="s">
        <v>59</v>
      </c>
      <c r="B79" s="7">
        <f t="shared" si="6"/>
        <v>66</v>
      </c>
      <c r="C79" s="8" t="s">
        <v>16</v>
      </c>
      <c r="D79" s="9" t="s">
        <v>17</v>
      </c>
      <c r="E79" s="10">
        <v>3200</v>
      </c>
      <c r="F79" s="1">
        <v>0</v>
      </c>
      <c r="G79" s="11">
        <f t="shared" si="7"/>
        <v>0</v>
      </c>
    </row>
    <row r="80" spans="1:7" x14ac:dyDescent="0.25">
      <c r="A80" s="7" t="s">
        <v>59</v>
      </c>
      <c r="B80" s="7">
        <f t="shared" si="6"/>
        <v>67</v>
      </c>
      <c r="C80" s="8" t="s">
        <v>18</v>
      </c>
      <c r="D80" s="9" t="s">
        <v>9</v>
      </c>
      <c r="E80" s="10">
        <v>1</v>
      </c>
      <c r="F80" s="1">
        <v>0</v>
      </c>
      <c r="G80" s="11">
        <f t="shared" si="7"/>
        <v>0</v>
      </c>
    </row>
    <row r="81" spans="1:7" x14ac:dyDescent="0.25">
      <c r="A81" s="7" t="s">
        <v>59</v>
      </c>
      <c r="B81" s="7">
        <f t="shared" si="6"/>
        <v>68</v>
      </c>
      <c r="C81" s="8" t="s">
        <v>32</v>
      </c>
      <c r="D81" s="9" t="s">
        <v>19</v>
      </c>
      <c r="E81" s="21">
        <v>3000</v>
      </c>
      <c r="F81" s="1">
        <v>0</v>
      </c>
      <c r="G81" s="11">
        <f t="shared" si="7"/>
        <v>0</v>
      </c>
    </row>
    <row r="82" spans="1:7" x14ac:dyDescent="0.25">
      <c r="A82" s="7" t="s">
        <v>59</v>
      </c>
      <c r="B82" s="7">
        <f t="shared" si="6"/>
        <v>69</v>
      </c>
      <c r="C82" s="8" t="s">
        <v>20</v>
      </c>
      <c r="D82" s="9" t="s">
        <v>17</v>
      </c>
      <c r="E82" s="10">
        <v>950</v>
      </c>
      <c r="F82" s="1">
        <v>0</v>
      </c>
      <c r="G82" s="11">
        <f t="shared" si="7"/>
        <v>0</v>
      </c>
    </row>
    <row r="83" spans="1:7" x14ac:dyDescent="0.25">
      <c r="A83" s="7" t="s">
        <v>59</v>
      </c>
      <c r="B83" s="7">
        <f t="shared" si="6"/>
        <v>70</v>
      </c>
      <c r="C83" s="8" t="s">
        <v>21</v>
      </c>
      <c r="D83" s="9" t="s">
        <v>17</v>
      </c>
      <c r="E83" s="10">
        <v>2250</v>
      </c>
      <c r="F83" s="1">
        <v>0</v>
      </c>
      <c r="G83" s="11">
        <f t="shared" si="7"/>
        <v>0</v>
      </c>
    </row>
    <row r="84" spans="1:7" x14ac:dyDescent="0.25">
      <c r="A84" s="7" t="s">
        <v>59</v>
      </c>
      <c r="B84" s="7">
        <f t="shared" si="6"/>
        <v>71</v>
      </c>
      <c r="C84" s="8" t="s">
        <v>38</v>
      </c>
      <c r="D84" s="9" t="s">
        <v>9</v>
      </c>
      <c r="E84" s="9">
        <v>1</v>
      </c>
      <c r="F84" s="1">
        <v>0</v>
      </c>
      <c r="G84" s="11">
        <f t="shared" si="7"/>
        <v>0</v>
      </c>
    </row>
    <row r="85" spans="1:7" x14ac:dyDescent="0.25">
      <c r="A85" s="7" t="s">
        <v>59</v>
      </c>
      <c r="B85" s="7">
        <f t="shared" si="6"/>
        <v>72</v>
      </c>
      <c r="C85" s="8" t="s">
        <v>40</v>
      </c>
      <c r="D85" s="9" t="s">
        <v>9</v>
      </c>
      <c r="E85" s="9">
        <v>1</v>
      </c>
      <c r="F85" s="1">
        <v>0</v>
      </c>
      <c r="G85" s="11">
        <f t="shared" si="7"/>
        <v>0</v>
      </c>
    </row>
    <row r="86" spans="1:7" x14ac:dyDescent="0.25">
      <c r="A86" s="7" t="s">
        <v>59</v>
      </c>
      <c r="B86" s="7">
        <f t="shared" si="6"/>
        <v>73</v>
      </c>
      <c r="C86" s="8" t="s">
        <v>45</v>
      </c>
      <c r="D86" s="9" t="s">
        <v>9</v>
      </c>
      <c r="E86" s="9">
        <v>1</v>
      </c>
      <c r="F86" s="1">
        <v>0</v>
      </c>
      <c r="G86" s="11">
        <f t="shared" si="7"/>
        <v>0</v>
      </c>
    </row>
    <row r="87" spans="1:7" x14ac:dyDescent="0.25">
      <c r="A87" s="7" t="s">
        <v>59</v>
      </c>
      <c r="B87" s="7">
        <f t="shared" si="6"/>
        <v>74</v>
      </c>
      <c r="C87" s="8" t="s">
        <v>35</v>
      </c>
      <c r="D87" s="9" t="s">
        <v>17</v>
      </c>
      <c r="E87" s="9">
        <v>73</v>
      </c>
      <c r="F87" s="1">
        <v>0</v>
      </c>
      <c r="G87" s="11">
        <f t="shared" si="7"/>
        <v>0</v>
      </c>
    </row>
    <row r="88" spans="1:7" x14ac:dyDescent="0.25">
      <c r="A88" s="7" t="s">
        <v>59</v>
      </c>
      <c r="B88" s="7">
        <f t="shared" si="6"/>
        <v>75</v>
      </c>
      <c r="C88" s="8" t="s">
        <v>36</v>
      </c>
      <c r="D88" s="9" t="s">
        <v>17</v>
      </c>
      <c r="E88" s="9">
        <v>170</v>
      </c>
      <c r="F88" s="1">
        <v>0</v>
      </c>
      <c r="G88" s="11">
        <f t="shared" si="7"/>
        <v>0</v>
      </c>
    </row>
    <row r="89" spans="1:7" ht="75" x14ac:dyDescent="0.25">
      <c r="A89" s="7" t="s">
        <v>59</v>
      </c>
      <c r="B89" s="7">
        <f t="shared" si="6"/>
        <v>76</v>
      </c>
      <c r="C89" s="8" t="s">
        <v>81</v>
      </c>
      <c r="D89" s="9" t="s">
        <v>37</v>
      </c>
      <c r="E89" s="9">
        <v>143</v>
      </c>
      <c r="F89" s="1">
        <v>0</v>
      </c>
      <c r="G89" s="11">
        <f t="shared" si="7"/>
        <v>0</v>
      </c>
    </row>
    <row r="90" spans="1:7" ht="75" customHeight="1" x14ac:dyDescent="0.25">
      <c r="A90" s="7" t="s">
        <v>59</v>
      </c>
      <c r="B90" s="7">
        <f>1+B89</f>
        <v>77</v>
      </c>
      <c r="C90" s="8" t="s">
        <v>96</v>
      </c>
      <c r="D90" s="9" t="s">
        <v>37</v>
      </c>
      <c r="E90" s="9">
        <v>114</v>
      </c>
      <c r="F90" s="1">
        <v>0</v>
      </c>
      <c r="G90" s="11">
        <f>E90*F90</f>
        <v>0</v>
      </c>
    </row>
    <row r="91" spans="1:7" ht="30" x14ac:dyDescent="0.25">
      <c r="A91" s="7" t="s">
        <v>59</v>
      </c>
      <c r="B91" s="7">
        <f>B90+1</f>
        <v>78</v>
      </c>
      <c r="C91" s="8" t="s">
        <v>25</v>
      </c>
      <c r="D91" s="9" t="s">
        <v>9</v>
      </c>
      <c r="E91" s="9">
        <v>1</v>
      </c>
      <c r="F91" s="1">
        <v>0</v>
      </c>
      <c r="G91" s="11">
        <f t="shared" ref="G91:G93" si="8">E91*F91</f>
        <v>0</v>
      </c>
    </row>
    <row r="92" spans="1:7" x14ac:dyDescent="0.25">
      <c r="A92" s="7" t="s">
        <v>59</v>
      </c>
      <c r="B92" s="7">
        <f>B91+1</f>
        <v>79</v>
      </c>
      <c r="C92" s="12" t="s">
        <v>83</v>
      </c>
      <c r="D92" s="13" t="s">
        <v>10</v>
      </c>
      <c r="E92" s="13">
        <v>8</v>
      </c>
      <c r="F92" s="1">
        <v>0</v>
      </c>
      <c r="G92" s="11">
        <f t="shared" si="8"/>
        <v>0</v>
      </c>
    </row>
    <row r="93" spans="1:7" x14ac:dyDescent="0.25">
      <c r="A93" s="7" t="s">
        <v>59</v>
      </c>
      <c r="B93" s="7">
        <f t="shared" ref="B93:B95" si="9">B92+1</f>
        <v>80</v>
      </c>
      <c r="C93" s="8" t="s">
        <v>82</v>
      </c>
      <c r="D93" s="9" t="s">
        <v>10</v>
      </c>
      <c r="E93" s="9">
        <v>8</v>
      </c>
      <c r="F93" s="1">
        <v>0</v>
      </c>
      <c r="G93" s="11">
        <f t="shared" si="8"/>
        <v>0</v>
      </c>
    </row>
    <row r="94" spans="1:7" x14ac:dyDescent="0.25">
      <c r="A94" s="7" t="s">
        <v>59</v>
      </c>
      <c r="B94" s="7">
        <f t="shared" si="9"/>
        <v>81</v>
      </c>
      <c r="C94" s="12" t="s">
        <v>33</v>
      </c>
      <c r="D94" s="13" t="s">
        <v>73</v>
      </c>
      <c r="E94" s="14">
        <v>1</v>
      </c>
      <c r="F94" s="15">
        <v>6500</v>
      </c>
      <c r="G94" s="11">
        <v>6500</v>
      </c>
    </row>
    <row r="95" spans="1:7" x14ac:dyDescent="0.25">
      <c r="A95" s="7" t="s">
        <v>59</v>
      </c>
      <c r="B95" s="7">
        <f t="shared" si="9"/>
        <v>82</v>
      </c>
      <c r="C95" s="16" t="s">
        <v>53</v>
      </c>
      <c r="D95" s="9" t="s">
        <v>73</v>
      </c>
      <c r="E95" s="9">
        <v>1</v>
      </c>
      <c r="F95" s="15">
        <v>27000</v>
      </c>
      <c r="G95" s="11">
        <v>27000</v>
      </c>
    </row>
    <row r="96" spans="1:7" ht="18.75" x14ac:dyDescent="0.25">
      <c r="A96" s="7" t="s">
        <v>59</v>
      </c>
      <c r="B96" s="78" t="s">
        <v>103</v>
      </c>
      <c r="C96" s="78"/>
      <c r="D96" s="78"/>
      <c r="E96" s="78"/>
      <c r="F96" s="78"/>
      <c r="G96" s="18">
        <f>SUM(G64:G95)</f>
        <v>33500</v>
      </c>
    </row>
    <row r="97" spans="1:7" ht="21" x14ac:dyDescent="0.25">
      <c r="A97" s="7" t="s">
        <v>59</v>
      </c>
      <c r="B97" s="61" t="s">
        <v>105</v>
      </c>
      <c r="C97" s="61"/>
      <c r="D97" s="61"/>
      <c r="E97" s="61"/>
      <c r="F97" s="61"/>
      <c r="G97" s="22">
        <f>G96+G60</f>
        <v>97000</v>
      </c>
    </row>
    <row r="99" spans="1:7" ht="15.75" thickBot="1" x14ac:dyDescent="0.3"/>
    <row r="100" spans="1:7" ht="19.5" thickBot="1" x14ac:dyDescent="0.35">
      <c r="A100" s="80" t="s">
        <v>74</v>
      </c>
      <c r="B100" s="81"/>
      <c r="C100" s="81"/>
      <c r="D100" s="81"/>
      <c r="E100" s="81"/>
      <c r="F100" s="81"/>
      <c r="G100" s="82"/>
    </row>
    <row r="101" spans="1:7" ht="30" x14ac:dyDescent="0.25">
      <c r="A101" s="5" t="s">
        <v>61</v>
      </c>
      <c r="B101" s="6" t="s">
        <v>0</v>
      </c>
      <c r="C101" s="5" t="s">
        <v>57</v>
      </c>
      <c r="D101" s="5" t="s">
        <v>4</v>
      </c>
      <c r="E101" s="5" t="s">
        <v>1</v>
      </c>
      <c r="F101" s="5" t="s">
        <v>2</v>
      </c>
      <c r="G101" s="5" t="s">
        <v>3</v>
      </c>
    </row>
    <row r="102" spans="1:7" ht="18.75" x14ac:dyDescent="0.25">
      <c r="B102" s="74" t="s">
        <v>75</v>
      </c>
      <c r="C102" s="75"/>
      <c r="D102" s="75"/>
      <c r="E102" s="75"/>
      <c r="F102" s="75"/>
      <c r="G102" s="76"/>
    </row>
    <row r="103" spans="1:7" ht="30" x14ac:dyDescent="0.25">
      <c r="A103" s="7" t="s">
        <v>60</v>
      </c>
      <c r="B103" s="23">
        <v>1</v>
      </c>
      <c r="C103" s="24" t="s">
        <v>66</v>
      </c>
      <c r="D103" s="25" t="s">
        <v>46</v>
      </c>
      <c r="E103" s="25">
        <v>1</v>
      </c>
      <c r="F103" s="2">
        <v>0</v>
      </c>
      <c r="G103" s="11">
        <f>E103*F103</f>
        <v>0</v>
      </c>
    </row>
    <row r="104" spans="1:7" x14ac:dyDescent="0.25">
      <c r="A104" s="7" t="s">
        <v>60</v>
      </c>
      <c r="B104" s="23">
        <v>2</v>
      </c>
      <c r="C104" s="26" t="s">
        <v>47</v>
      </c>
      <c r="D104" s="27" t="s">
        <v>46</v>
      </c>
      <c r="E104" s="25">
        <v>1</v>
      </c>
      <c r="F104" s="2">
        <v>0</v>
      </c>
      <c r="G104" s="11">
        <f>E104*F104</f>
        <v>0</v>
      </c>
    </row>
    <row r="105" spans="1:7" ht="60" x14ac:dyDescent="0.25">
      <c r="A105" s="7" t="s">
        <v>60</v>
      </c>
      <c r="B105" s="28">
        <v>3</v>
      </c>
      <c r="C105" s="29" t="s">
        <v>70</v>
      </c>
      <c r="D105" s="25" t="s">
        <v>46</v>
      </c>
      <c r="E105" s="25">
        <v>1</v>
      </c>
      <c r="F105" s="2">
        <v>0</v>
      </c>
      <c r="G105" s="11">
        <f t="shared" ref="G105:G106" si="10">E105*F105</f>
        <v>0</v>
      </c>
    </row>
    <row r="106" spans="1:7" ht="60" x14ac:dyDescent="0.25">
      <c r="A106" s="7" t="s">
        <v>60</v>
      </c>
      <c r="B106" s="23">
        <v>4</v>
      </c>
      <c r="C106" s="30" t="s">
        <v>92</v>
      </c>
      <c r="D106" s="31" t="s">
        <v>46</v>
      </c>
      <c r="E106" s="31">
        <v>1</v>
      </c>
      <c r="F106" s="2">
        <v>0</v>
      </c>
      <c r="G106" s="11">
        <f t="shared" si="10"/>
        <v>0</v>
      </c>
    </row>
    <row r="107" spans="1:7" ht="126" customHeight="1" x14ac:dyDescent="0.25">
      <c r="A107" s="7" t="s">
        <v>60</v>
      </c>
      <c r="B107" s="28">
        <v>5</v>
      </c>
      <c r="C107" s="32" t="s">
        <v>65</v>
      </c>
      <c r="D107" s="31" t="s">
        <v>48</v>
      </c>
      <c r="E107" s="31">
        <v>325</v>
      </c>
      <c r="F107" s="2">
        <v>0</v>
      </c>
      <c r="G107" s="11">
        <f>F107*E107</f>
        <v>0</v>
      </c>
    </row>
    <row r="108" spans="1:7" ht="60" x14ac:dyDescent="0.25">
      <c r="A108" s="7" t="s">
        <v>60</v>
      </c>
      <c r="B108" s="23">
        <v>6</v>
      </c>
      <c r="C108" s="30" t="s">
        <v>71</v>
      </c>
      <c r="D108" s="31" t="s">
        <v>46</v>
      </c>
      <c r="E108" s="31">
        <v>1</v>
      </c>
      <c r="F108" s="2">
        <v>0</v>
      </c>
      <c r="G108" s="11">
        <f>F108*E108</f>
        <v>0</v>
      </c>
    </row>
    <row r="109" spans="1:7" x14ac:dyDescent="0.25">
      <c r="A109" s="7" t="s">
        <v>60</v>
      </c>
      <c r="B109" s="33">
        <v>7</v>
      </c>
      <c r="C109" s="34" t="s">
        <v>49</v>
      </c>
      <c r="D109" s="35"/>
      <c r="E109" s="35"/>
      <c r="F109" s="36"/>
      <c r="G109" s="37"/>
    </row>
    <row r="110" spans="1:7" ht="60" x14ac:dyDescent="0.25">
      <c r="A110" s="7" t="s">
        <v>60</v>
      </c>
      <c r="B110" s="23" t="s">
        <v>50</v>
      </c>
      <c r="C110" s="32" t="s">
        <v>93</v>
      </c>
      <c r="D110" s="31" t="s">
        <v>48</v>
      </c>
      <c r="E110" s="31">
        <v>200</v>
      </c>
      <c r="F110" s="2">
        <v>0</v>
      </c>
      <c r="G110" s="38">
        <f>E110*F110</f>
        <v>0</v>
      </c>
    </row>
    <row r="111" spans="1:7" ht="60" customHeight="1" x14ac:dyDescent="0.25">
      <c r="A111" s="7" t="s">
        <v>60</v>
      </c>
      <c r="B111" s="23" t="s">
        <v>51</v>
      </c>
      <c r="C111" s="39" t="s">
        <v>94</v>
      </c>
      <c r="D111" s="31" t="s">
        <v>48</v>
      </c>
      <c r="E111" s="31">
        <v>790</v>
      </c>
      <c r="F111" s="2">
        <v>0</v>
      </c>
      <c r="G111" s="38">
        <f>E111*F111</f>
        <v>0</v>
      </c>
    </row>
    <row r="112" spans="1:7" x14ac:dyDescent="0.25">
      <c r="A112" s="7" t="s">
        <v>60</v>
      </c>
      <c r="B112" s="23">
        <v>8</v>
      </c>
      <c r="C112" s="16" t="s">
        <v>52</v>
      </c>
      <c r="D112" s="25" t="s">
        <v>73</v>
      </c>
      <c r="E112" s="25">
        <v>1</v>
      </c>
      <c r="F112" s="40">
        <v>40000</v>
      </c>
      <c r="G112" s="38">
        <v>40000</v>
      </c>
    </row>
    <row r="113" spans="1:7" x14ac:dyDescent="0.25">
      <c r="A113" s="7" t="s">
        <v>60</v>
      </c>
      <c r="B113" s="23">
        <v>9</v>
      </c>
      <c r="C113" s="16" t="s">
        <v>53</v>
      </c>
      <c r="D113" s="27" t="s">
        <v>73</v>
      </c>
      <c r="E113" s="25">
        <v>1</v>
      </c>
      <c r="F113" s="40">
        <v>677000</v>
      </c>
      <c r="G113" s="38">
        <v>677000</v>
      </c>
    </row>
    <row r="114" spans="1:7" ht="18.75" x14ac:dyDescent="0.25">
      <c r="B114" s="83" t="s">
        <v>76</v>
      </c>
      <c r="C114" s="83"/>
      <c r="D114" s="83"/>
      <c r="E114" s="83"/>
      <c r="F114" s="83"/>
      <c r="G114" s="41">
        <f>SUM(G103:G113)</f>
        <v>717000</v>
      </c>
    </row>
    <row r="115" spans="1:7" ht="18.75" x14ac:dyDescent="0.25">
      <c r="B115" s="42"/>
      <c r="C115" s="42"/>
      <c r="D115" s="42"/>
      <c r="E115" s="42"/>
      <c r="F115" s="42"/>
      <c r="G115" s="43"/>
    </row>
    <row r="116" spans="1:7" ht="18.75" x14ac:dyDescent="0.25">
      <c r="B116" s="74" t="s">
        <v>85</v>
      </c>
      <c r="C116" s="75"/>
      <c r="D116" s="75"/>
      <c r="E116" s="75"/>
      <c r="F116" s="75"/>
      <c r="G116" s="76"/>
    </row>
    <row r="117" spans="1:7" ht="30" x14ac:dyDescent="0.25">
      <c r="A117" s="7" t="s">
        <v>60</v>
      </c>
      <c r="B117" s="23">
        <v>10</v>
      </c>
      <c r="C117" s="24" t="s">
        <v>63</v>
      </c>
      <c r="D117" s="25" t="s">
        <v>46</v>
      </c>
      <c r="E117" s="25">
        <v>1</v>
      </c>
      <c r="F117" s="1">
        <v>0</v>
      </c>
      <c r="G117" s="11">
        <f t="shared" ref="G117:G119" si="11">F117*E117</f>
        <v>0</v>
      </c>
    </row>
    <row r="118" spans="1:7" x14ac:dyDescent="0.25">
      <c r="A118" s="7" t="s">
        <v>60</v>
      </c>
      <c r="B118" s="23">
        <v>11</v>
      </c>
      <c r="C118" s="26" t="s">
        <v>54</v>
      </c>
      <c r="D118" s="27" t="s">
        <v>46</v>
      </c>
      <c r="E118" s="25">
        <v>1</v>
      </c>
      <c r="F118" s="1">
        <v>0</v>
      </c>
      <c r="G118" s="11">
        <f t="shared" si="11"/>
        <v>0</v>
      </c>
    </row>
    <row r="119" spans="1:7" ht="46.5" customHeight="1" x14ac:dyDescent="0.25">
      <c r="A119" s="7" t="s">
        <v>60</v>
      </c>
      <c r="B119" s="23">
        <v>12</v>
      </c>
      <c r="C119" s="32" t="s">
        <v>95</v>
      </c>
      <c r="D119" s="44" t="s">
        <v>46</v>
      </c>
      <c r="E119" s="44">
        <v>1</v>
      </c>
      <c r="F119" s="1">
        <v>0</v>
      </c>
      <c r="G119" s="11">
        <f t="shared" si="11"/>
        <v>0</v>
      </c>
    </row>
    <row r="120" spans="1:7" ht="107.25" customHeight="1" x14ac:dyDescent="0.25">
      <c r="A120" s="7" t="s">
        <v>60</v>
      </c>
      <c r="B120" s="23">
        <v>13</v>
      </c>
      <c r="C120" s="39" t="s">
        <v>86</v>
      </c>
      <c r="D120" s="44" t="s">
        <v>48</v>
      </c>
      <c r="E120" s="44">
        <v>1585</v>
      </c>
      <c r="F120" s="1">
        <v>0</v>
      </c>
      <c r="G120" s="11">
        <f>F120*E120</f>
        <v>0</v>
      </c>
    </row>
    <row r="121" spans="1:7" ht="105" x14ac:dyDescent="0.25">
      <c r="A121" s="7" t="s">
        <v>60</v>
      </c>
      <c r="B121" s="23">
        <v>14</v>
      </c>
      <c r="C121" s="34" t="s">
        <v>87</v>
      </c>
      <c r="D121" s="44" t="s">
        <v>48</v>
      </c>
      <c r="E121" s="44">
        <v>125</v>
      </c>
      <c r="F121" s="1">
        <v>0</v>
      </c>
      <c r="G121" s="11">
        <f>F121*E121</f>
        <v>0</v>
      </c>
    </row>
    <row r="122" spans="1:7" ht="105" x14ac:dyDescent="0.25">
      <c r="A122" s="7" t="s">
        <v>60</v>
      </c>
      <c r="B122" s="23">
        <v>15</v>
      </c>
      <c r="C122" s="34" t="s">
        <v>88</v>
      </c>
      <c r="D122" s="44" t="s">
        <v>48</v>
      </c>
      <c r="E122" s="45">
        <v>310</v>
      </c>
      <c r="F122" s="1">
        <v>0</v>
      </c>
      <c r="G122" s="11">
        <f>F122*E122</f>
        <v>0</v>
      </c>
    </row>
    <row r="123" spans="1:7" x14ac:dyDescent="0.25">
      <c r="A123" s="7" t="s">
        <v>60</v>
      </c>
      <c r="B123" s="23">
        <v>16</v>
      </c>
      <c r="C123" s="34" t="s">
        <v>89</v>
      </c>
      <c r="D123" s="44" t="s">
        <v>48</v>
      </c>
      <c r="E123" s="45">
        <v>315</v>
      </c>
      <c r="F123" s="1">
        <v>0</v>
      </c>
      <c r="G123" s="11">
        <f>E123*F123</f>
        <v>0</v>
      </c>
    </row>
    <row r="124" spans="1:7" ht="60" x14ac:dyDescent="0.25">
      <c r="A124" s="7" t="s">
        <v>60</v>
      </c>
      <c r="B124" s="23">
        <v>17</v>
      </c>
      <c r="C124" s="46" t="s">
        <v>77</v>
      </c>
      <c r="D124" s="31" t="s">
        <v>48</v>
      </c>
      <c r="E124" s="31">
        <v>460</v>
      </c>
      <c r="F124" s="2">
        <v>0</v>
      </c>
      <c r="G124" s="38">
        <f t="shared" ref="G124:G128" si="12">E124*F124</f>
        <v>0</v>
      </c>
    </row>
    <row r="125" spans="1:7" ht="105" x14ac:dyDescent="0.25">
      <c r="A125" s="7" t="s">
        <v>60</v>
      </c>
      <c r="B125" s="23">
        <v>18</v>
      </c>
      <c r="C125" s="47" t="s">
        <v>90</v>
      </c>
      <c r="D125" s="44" t="s">
        <v>48</v>
      </c>
      <c r="E125" s="44">
        <v>275</v>
      </c>
      <c r="F125" s="1">
        <v>0</v>
      </c>
      <c r="G125" s="38">
        <f>F125*E125</f>
        <v>0</v>
      </c>
    </row>
    <row r="126" spans="1:7" ht="60" x14ac:dyDescent="0.25">
      <c r="A126" s="7" t="s">
        <v>60</v>
      </c>
      <c r="B126" s="23">
        <v>19</v>
      </c>
      <c r="C126" s="46" t="s">
        <v>55</v>
      </c>
      <c r="D126" s="44" t="s">
        <v>46</v>
      </c>
      <c r="E126" s="44">
        <v>1</v>
      </c>
      <c r="F126" s="1">
        <v>0</v>
      </c>
      <c r="G126" s="38">
        <f>F126*E126</f>
        <v>0</v>
      </c>
    </row>
    <row r="127" spans="1:7" ht="93.75" customHeight="1" x14ac:dyDescent="0.25">
      <c r="A127" s="7" t="s">
        <v>60</v>
      </c>
      <c r="B127" s="33">
        <v>20</v>
      </c>
      <c r="C127" s="48" t="s">
        <v>106</v>
      </c>
      <c r="D127" s="13" t="s">
        <v>46</v>
      </c>
      <c r="E127" s="13">
        <v>1</v>
      </c>
      <c r="F127" s="1">
        <v>0</v>
      </c>
      <c r="G127" s="38">
        <f>F127*E127</f>
        <v>0</v>
      </c>
    </row>
    <row r="128" spans="1:7" ht="75" x14ac:dyDescent="0.25">
      <c r="A128" s="7" t="s">
        <v>60</v>
      </c>
      <c r="B128" s="23">
        <v>21</v>
      </c>
      <c r="C128" s="46" t="s">
        <v>91</v>
      </c>
      <c r="D128" s="31" t="s">
        <v>48</v>
      </c>
      <c r="E128" s="31">
        <v>460</v>
      </c>
      <c r="F128" s="2">
        <v>0</v>
      </c>
      <c r="G128" s="38">
        <f t="shared" si="12"/>
        <v>0</v>
      </c>
    </row>
    <row r="129" spans="1:10" x14ac:dyDescent="0.25">
      <c r="A129" s="7" t="s">
        <v>60</v>
      </c>
      <c r="B129" s="49">
        <v>22</v>
      </c>
      <c r="C129" s="16" t="s">
        <v>69</v>
      </c>
      <c r="D129" s="25" t="s">
        <v>73</v>
      </c>
      <c r="E129" s="25">
        <v>1</v>
      </c>
      <c r="F129" s="40">
        <v>15000</v>
      </c>
      <c r="G129" s="38">
        <v>15000</v>
      </c>
    </row>
    <row r="130" spans="1:10" x14ac:dyDescent="0.25">
      <c r="A130" s="7" t="s">
        <v>60</v>
      </c>
      <c r="B130" s="49">
        <v>23</v>
      </c>
      <c r="C130" s="16" t="s">
        <v>53</v>
      </c>
      <c r="D130" s="27" t="s">
        <v>73</v>
      </c>
      <c r="E130" s="25">
        <v>1</v>
      </c>
      <c r="F130" s="40">
        <v>100000</v>
      </c>
      <c r="G130" s="38">
        <v>100000</v>
      </c>
    </row>
    <row r="131" spans="1:10" ht="31.5" customHeight="1" x14ac:dyDescent="0.25">
      <c r="A131" s="7" t="s">
        <v>60</v>
      </c>
      <c r="B131" s="84" t="s">
        <v>109</v>
      </c>
      <c r="C131" s="84"/>
      <c r="D131" s="84"/>
      <c r="E131" s="84"/>
      <c r="F131" s="84"/>
      <c r="G131" s="41">
        <f>SUM(G117:G130)</f>
        <v>115000</v>
      </c>
    </row>
    <row r="132" spans="1:10" ht="39" customHeight="1" x14ac:dyDescent="0.25">
      <c r="A132" s="7" t="s">
        <v>60</v>
      </c>
      <c r="B132" s="85" t="s">
        <v>110</v>
      </c>
      <c r="C132" s="85"/>
      <c r="D132" s="85"/>
      <c r="E132" s="85"/>
      <c r="F132" s="85"/>
      <c r="G132" s="41">
        <f>SUM(G131,G114)</f>
        <v>832000</v>
      </c>
      <c r="J132" s="50"/>
    </row>
    <row r="133" spans="1:10" ht="18.75" x14ac:dyDescent="0.25">
      <c r="B133" s="42" t="s">
        <v>58</v>
      </c>
      <c r="C133" s="42"/>
      <c r="D133" s="42"/>
      <c r="E133" s="42"/>
      <c r="F133" s="42"/>
      <c r="G133" s="43"/>
    </row>
    <row r="134" spans="1:10" ht="37.5" customHeight="1" x14ac:dyDescent="0.25">
      <c r="A134" s="51" t="s">
        <v>62</v>
      </c>
      <c r="B134" s="86" t="s">
        <v>111</v>
      </c>
      <c r="C134" s="87"/>
      <c r="D134" s="87"/>
      <c r="E134" s="87"/>
      <c r="F134" s="88"/>
      <c r="G134" s="52">
        <f>G97+G132</f>
        <v>929000</v>
      </c>
    </row>
    <row r="135" spans="1:10" ht="18.75" x14ac:dyDescent="0.25">
      <c r="B135" s="42"/>
      <c r="C135" s="42"/>
      <c r="D135" s="42"/>
      <c r="E135" s="42"/>
      <c r="F135" s="42"/>
      <c r="G135" s="43"/>
    </row>
    <row r="136" spans="1:10" ht="18.75" x14ac:dyDescent="0.25">
      <c r="B136" s="89" t="s">
        <v>56</v>
      </c>
      <c r="C136" s="90"/>
      <c r="D136" s="90"/>
      <c r="E136" s="90"/>
      <c r="F136" s="90"/>
      <c r="G136" s="91"/>
    </row>
    <row r="137" spans="1:10" x14ac:dyDescent="0.25">
      <c r="A137" s="7" t="s">
        <v>60</v>
      </c>
      <c r="B137" s="23">
        <v>24</v>
      </c>
      <c r="C137" s="53" t="s">
        <v>67</v>
      </c>
      <c r="D137" s="44" t="s">
        <v>46</v>
      </c>
      <c r="E137" s="44">
        <v>1</v>
      </c>
      <c r="F137" s="1">
        <v>0</v>
      </c>
      <c r="G137" s="38">
        <f t="shared" ref="G137:G139" si="13">E137*F137</f>
        <v>0</v>
      </c>
    </row>
    <row r="138" spans="1:10" x14ac:dyDescent="0.25">
      <c r="A138" s="7" t="s">
        <v>60</v>
      </c>
      <c r="B138" s="23">
        <v>25</v>
      </c>
      <c r="C138" s="53" t="s">
        <v>68</v>
      </c>
      <c r="D138" s="44" t="s">
        <v>46</v>
      </c>
      <c r="E138" s="44">
        <v>1</v>
      </c>
      <c r="F138" s="1">
        <v>0</v>
      </c>
      <c r="G138" s="38">
        <f t="shared" si="13"/>
        <v>0</v>
      </c>
    </row>
    <row r="139" spans="1:10" x14ac:dyDescent="0.25">
      <c r="A139" s="7" t="s">
        <v>60</v>
      </c>
      <c r="B139" s="23">
        <v>26</v>
      </c>
      <c r="C139" s="53" t="s">
        <v>72</v>
      </c>
      <c r="D139" s="44" t="s">
        <v>46</v>
      </c>
      <c r="E139" s="44">
        <v>1</v>
      </c>
      <c r="F139" s="1">
        <v>0</v>
      </c>
      <c r="G139" s="38">
        <f t="shared" si="13"/>
        <v>0</v>
      </c>
    </row>
    <row r="142" spans="1:10" ht="18.75" x14ac:dyDescent="0.3">
      <c r="B142" s="92" t="s">
        <v>99</v>
      </c>
      <c r="C142" s="92"/>
      <c r="D142" s="92"/>
      <c r="E142" s="92"/>
      <c r="F142" s="92"/>
      <c r="G142" s="54">
        <f>G7+G11+G32+G36+G64+G68+G103+G117</f>
        <v>0</v>
      </c>
    </row>
    <row r="143" spans="1:10" ht="37.5" customHeight="1" x14ac:dyDescent="0.3">
      <c r="B143" s="79" t="s">
        <v>64</v>
      </c>
      <c r="C143" s="79"/>
      <c r="D143" s="79"/>
      <c r="E143" s="79"/>
      <c r="F143" s="79"/>
      <c r="G143" s="55">
        <f>G142/G134</f>
        <v>0</v>
      </c>
      <c r="H143" s="3" t="str">
        <f>IF(G143&gt;0.1,"Value is higher than 10%","")</f>
        <v/>
      </c>
    </row>
    <row r="145" spans="2:7" ht="18.75" x14ac:dyDescent="0.3">
      <c r="B145" s="59" t="s">
        <v>107</v>
      </c>
      <c r="C145" s="59"/>
      <c r="D145" s="59"/>
      <c r="E145" s="59"/>
      <c r="F145" s="59"/>
      <c r="G145" s="56">
        <f>G28+G29+G57+G58+G94+G95+G103+G112+G113+G117+G129+G130</f>
        <v>929000</v>
      </c>
    </row>
    <row r="146" spans="2:7" ht="18.75" x14ac:dyDescent="0.3">
      <c r="B146" s="60" t="s">
        <v>108</v>
      </c>
      <c r="C146" s="60"/>
      <c r="D146" s="60"/>
      <c r="E146" s="60"/>
      <c r="F146" s="60"/>
      <c r="G146" s="57">
        <f>G134-G145</f>
        <v>0</v>
      </c>
    </row>
    <row r="147" spans="2:7" ht="18.75" x14ac:dyDescent="0.3">
      <c r="B147" s="60" t="s">
        <v>112</v>
      </c>
      <c r="C147" s="60"/>
      <c r="D147" s="60"/>
      <c r="E147" s="60"/>
      <c r="F147" s="60"/>
      <c r="G147" s="58">
        <v>0.1</v>
      </c>
    </row>
    <row r="148" spans="2:7" ht="18.75" x14ac:dyDescent="0.3">
      <c r="B148" s="60" t="s">
        <v>113</v>
      </c>
      <c r="C148" s="60"/>
      <c r="D148" s="60"/>
      <c r="E148" s="60"/>
      <c r="F148" s="60"/>
      <c r="G148" s="57">
        <f>G147*G146</f>
        <v>0</v>
      </c>
    </row>
  </sheetData>
  <sheetProtection algorithmName="SHA-512" hashValue="7MWekQeJUoZdyG+ukzmXXzxqtRwKE7vfiXMI+eZeOz8wyD+HDathZuzdaMnJWLQNGPzFF8teJEI7TRDDfj3Jrw==" saltValue="HnLKq4sAxCz7XDWFuC4h5Q==" spinCount="100000" sheet="1" objects="1" scenarios="1"/>
  <mergeCells count="26">
    <mergeCell ref="B96:F96"/>
    <mergeCell ref="B143:F143"/>
    <mergeCell ref="A100:G100"/>
    <mergeCell ref="B102:G102"/>
    <mergeCell ref="B114:F114"/>
    <mergeCell ref="B116:G116"/>
    <mergeCell ref="B131:F131"/>
    <mergeCell ref="B132:F132"/>
    <mergeCell ref="B134:F134"/>
    <mergeCell ref="B136:G136"/>
    <mergeCell ref="B142:F142"/>
    <mergeCell ref="B30:F30"/>
    <mergeCell ref="B31:G31"/>
    <mergeCell ref="B59:F59"/>
    <mergeCell ref="B60:F60"/>
    <mergeCell ref="B63:G63"/>
    <mergeCell ref="A1:G1"/>
    <mergeCell ref="A2:G2"/>
    <mergeCell ref="A3:G3"/>
    <mergeCell ref="A4:G4"/>
    <mergeCell ref="B6:G6"/>
    <mergeCell ref="B145:F145"/>
    <mergeCell ref="B146:F146"/>
    <mergeCell ref="B147:F147"/>
    <mergeCell ref="B148:F148"/>
    <mergeCell ref="B97:F97"/>
  </mergeCells>
  <printOptions horizontalCentered="1"/>
  <pageMargins left="0.7" right="0.7" top="0.75" bottom="0.75" header="0.3" footer="0.3"/>
  <pageSetup scale="50" fitToHeight="0" orientation="portrait"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76eecf76ecd1b968b7ec6684bf584cd8">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0f0c529121c57162a9f10eb24be6c076"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 IFB or RFP"/>
          <xsd:enumeration value="Ad Copy"/>
          <xsd:enumeration value="Appendix A Minimum Qualification Form"/>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ddendum 12"/>
          <xsd:enumeration value="Addendum 13"/>
          <xsd:enumeration value="Addendum 14"/>
          <xsd:enumeration value="Addendum 15"/>
          <xsd:enumeration value="Addendum 16"/>
          <xsd:enumeration value="Addendum 17"/>
          <xsd:enumeration value="Addendum 18"/>
          <xsd:enumeration value="Addendum 19"/>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Bid Analysis"/>
          <xsd:enumeration value="BAFO Analysis"/>
          <xsd:enumeration value="Conflict of Interest"/>
          <xsd:enumeration value="Contract documents"/>
          <xsd:enumeration value="Contract Amendment 1"/>
          <xsd:enumeration value="Contract Amendment 2"/>
          <xsd:enumeration value="Contract Amendment 3"/>
          <xsd:enumeration value="Contract Executed"/>
          <xsd:enumeration value="Contract Negotiation"/>
          <xsd:enumeration value="Contract Rates"/>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canned Bids Step 2"/>
          <xsd:enumeration value="Short List Email"/>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b3fec781-62d2-4f50-9b0f-56b6ddda0866" xsi:nil="true"/>
    <contract_x0020_document xmlns="c0086056-5044-4a33-b29f-c75672ab2bba">true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1194</Spec_x0020__x0023_>
    <EmailSubject xmlns="http://schemas.microsoft.com/sharepoint/v3" xsi:nil="true"/>
    <Spec_x0020__x0023_ xmlns="b3fec781-62d2-4f50-9b0f-56b6ddda0866">029-21</Spec_x0020__x0023_>
    <Doc_x0020_Type xmlns="c0086056-5044-4a33-b29f-c75672ab2bba">Appendix B Bid Workbook</Doc_x0020_Type>
    <S_Year xmlns="c0086056-5044-4a33-b29f-c75672ab2bba">2021</S_Year>
    <EmailCc xmlns="http://schemas.microsoft.com/sharepoint/v3" xsi:nil="true"/>
    <_dlc_DocId xmlns="53dbc0f4-2d3d-44b3-9905-25b4807b1361">EV5DVUR6RRZR-1275146407-40325</_dlc_DocId>
    <_dlc_DocIdUrl xmlns="53dbc0f4-2d3d-44b3-9905-25b4807b1361">
      <Url>http://finance/supply/pba/_layouts/15/DocIdRedir.aspx?ID=EV5DVUR6RRZR-1275146407-40325</Url>
      <Description>EV5DVUR6RRZR-1275146407-40325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B931BF-5B1A-45D5-8930-7069E92F1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1A701F-95BA-4D89-BE9B-48AFA86E100B}">
  <ds:schemaRefs>
    <ds:schemaRef ds:uri="http://schemas.microsoft.com/office/2006/documentManagement/types"/>
    <ds:schemaRef ds:uri="af23f7e8-60b8-4754-8d26-933e50c84a94"/>
    <ds:schemaRef ds:uri="b3fec781-62d2-4f50-9b0f-56b6ddda086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a6a118c7-e855-4f4e-b8ad-80e33b796d81"/>
    <ds:schemaRef ds:uri="http://purl.org/dc/terms/"/>
    <ds:schemaRef ds:uri="c0086056-5044-4a33-b29f-c75672ab2bba"/>
    <ds:schemaRef ds:uri="53dbc0f4-2d3d-44b3-9905-25b4807b1361"/>
    <ds:schemaRef ds:uri="http://schemas.microsoft.com/sharepoint/v4"/>
    <ds:schemaRef ds:uri="http://www.w3.org/XML/1998/namespace"/>
    <ds:schemaRef ds:uri="http://purl.org/dc/dcmitype/"/>
  </ds:schemaRefs>
</ds:datastoreItem>
</file>

<file path=customXml/itemProps3.xml><?xml version="1.0" encoding="utf-8"?>
<ds:datastoreItem xmlns:ds="http://schemas.openxmlformats.org/officeDocument/2006/customXml" ds:itemID="{9FD0E590-1CB6-42D0-897E-E63F160263A4}">
  <ds:schemaRefs>
    <ds:schemaRef ds:uri="http://schemas.microsoft.com/sharepoint/v3/contenttype/forms"/>
  </ds:schemaRefs>
</ds:datastoreItem>
</file>

<file path=customXml/itemProps4.xml><?xml version="1.0" encoding="utf-8"?>
<ds:datastoreItem xmlns:ds="http://schemas.openxmlformats.org/officeDocument/2006/customXml" ds:itemID="{8032EB10-FEE3-4BED-83D2-3B8B5B036E8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Workbook</vt:lpstr>
    </vt:vector>
  </TitlesOfParts>
  <Company/>
  <LinksUpToDate>false</LinksUpToDate>
  <SharedDoc>false</SharedDoc>
  <HyperlinkBase>029-21</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029-21 Appendix B - Bid Workbook</dc:title>
  <dc:creator>Svenson, Erik/CLT</dc:creator>
  <cp:lastModifiedBy>Perez, Joe</cp:lastModifiedBy>
  <cp:lastPrinted>2021-04-07T13:33:10Z</cp:lastPrinted>
  <dcterms:created xsi:type="dcterms:W3CDTF">2020-01-14T15:27:53Z</dcterms:created>
  <dcterms:modified xsi:type="dcterms:W3CDTF">2021-04-07T13:34:15Z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51e2ef03-c944-47e8-88a2-9ce294cdc3f1</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