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nance\DavWWWRoot\supply\pba\Procurement Files\2021\"/>
    </mc:Choice>
  </mc:AlternateContent>
  <bookViews>
    <workbookView xWindow="0" yWindow="0" windowWidth="15360" windowHeight="7680" firstSheet="1" activeTab="1"/>
  </bookViews>
  <sheets>
    <sheet name="Estimate Reconciliation" sheetId="17" state="hidden" r:id="rId1"/>
    <sheet name="Bid Workbook" sheetId="18" r:id="rId2"/>
  </sheets>
  <externalReferences>
    <externalReference r:id="rId3"/>
  </externalReferences>
  <definedNames>
    <definedName name="cost1">'[1]1Demo'!$N$143</definedName>
    <definedName name="cost10">'[1]10Aeration Basin'!$N$75</definedName>
    <definedName name="cost11">'[1]11 Drain PS 1&amp;2'!$N$84</definedName>
    <definedName name="cost12">'[1]12Sclarif'!$N$72</definedName>
    <definedName name="cost13">'[1]13 RAS PS RAS-WAS '!$N$135</definedName>
    <definedName name="cost14">'[1]14CCB'!$N$31</definedName>
    <definedName name="cost15">'[1]15Plant Pump Sta'!$N$124</definedName>
    <definedName name="cost16">'[1]16Efflnt Filtrs'!$N$96</definedName>
    <definedName name="cost17">'[1]17 Cntrl Bldg'!$N$92</definedName>
    <definedName name="cost18">'[1]18Mainten'!$N$58</definedName>
    <definedName name="cost19">'[1]19 NaOH'!$N$67</definedName>
    <definedName name="cost2">'[1]2Sitework'!$N$48</definedName>
    <definedName name="cost20">'[1]20Ferrous Sulphate'!$N$74</definedName>
    <definedName name="cost21">'[1]21Lime'!$N$61</definedName>
    <definedName name="cost22">'[1]22SBT'!$N$60</definedName>
    <definedName name="cost3">'[1]3Yard'!$N$133</definedName>
    <definedName name="cost4">'[1]4Raw Wastewater'!$N$99</definedName>
    <definedName name="cost5">'[1]5Prelim Treat'!$N$184</definedName>
    <definedName name="cost6">'[1]6Pclarifier'!$N$54</definedName>
    <definedName name="cost7">'[1]7Psludge '!$N$32</definedName>
    <definedName name="cost8">'[1]8Pscum'!$N$53</definedName>
    <definedName name="cost9">'[1]9 Odor'!$N$223</definedName>
    <definedName name="_xlnm.Print_Area" localSheetId="1">'Bid Workbook'!$A$1:$G$60</definedName>
    <definedName name="_xlnm.Print_Titles" localSheetId="1">'Bid Workbook'!$1:$4</definedName>
  </definedNames>
  <calcPr calcId="162913"/>
</workbook>
</file>

<file path=xl/calcChain.xml><?xml version="1.0" encoding="utf-8"?>
<calcChain xmlns="http://schemas.openxmlformats.org/spreadsheetml/2006/main">
  <c r="G5" i="18" l="1"/>
  <c r="G42" i="18" l="1"/>
  <c r="A52" i="18" l="1"/>
  <c r="A53" i="18" s="1"/>
  <c r="G28" i="18" l="1"/>
  <c r="G29" i="18"/>
  <c r="G35" i="18"/>
  <c r="G48" i="18"/>
  <c r="G41" i="18"/>
  <c r="G39" i="18"/>
  <c r="G9" i="18"/>
  <c r="G47" i="18" l="1"/>
  <c r="G40" i="18"/>
  <c r="G22" i="18" l="1"/>
  <c r="G7" i="18" l="1"/>
  <c r="G46" i="18" l="1"/>
  <c r="G45" i="18"/>
  <c r="G44" i="18"/>
  <c r="G43" i="18"/>
  <c r="G38" i="18"/>
  <c r="G37" i="18"/>
  <c r="G36" i="18"/>
  <c r="G34" i="18"/>
  <c r="G33" i="18"/>
  <c r="G32" i="18"/>
  <c r="G31" i="18"/>
  <c r="G30" i="18"/>
  <c r="G27" i="18"/>
  <c r="G26" i="18"/>
  <c r="G25" i="18"/>
  <c r="G24" i="18"/>
  <c r="G23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8" i="18"/>
  <c r="G6" i="18"/>
  <c r="G55" i="18" l="1"/>
  <c r="G59" i="18" s="1"/>
  <c r="X159" i="17"/>
  <c r="X158" i="17"/>
  <c r="X54" i="17"/>
  <c r="X53" i="17"/>
  <c r="X170" i="17"/>
  <c r="X171" i="17"/>
  <c r="X172" i="17"/>
  <c r="X174" i="17"/>
  <c r="S127" i="17"/>
  <c r="X193" i="17"/>
  <c r="X190" i="17"/>
  <c r="W185" i="17"/>
  <c r="X184" i="17"/>
  <c r="W177" i="17" l="1"/>
  <c r="X6" i="17"/>
  <c r="X7" i="17"/>
  <c r="X8" i="17"/>
  <c r="X9" i="17"/>
  <c r="X10" i="17"/>
  <c r="X11" i="17"/>
  <c r="X12" i="17"/>
  <c r="X13" i="17"/>
  <c r="X14" i="17"/>
  <c r="X15" i="17"/>
  <c r="X16" i="17"/>
  <c r="X17" i="17"/>
  <c r="X18" i="17"/>
  <c r="X19" i="17"/>
  <c r="X20" i="17"/>
  <c r="X21" i="17"/>
  <c r="X22" i="17"/>
  <c r="X23" i="17"/>
  <c r="X24" i="17"/>
  <c r="X25" i="17"/>
  <c r="X26" i="17"/>
  <c r="X27" i="17"/>
  <c r="X28" i="17"/>
  <c r="X29" i="17"/>
  <c r="X30" i="17"/>
  <c r="X31" i="17"/>
  <c r="X32" i="17"/>
  <c r="X33" i="17"/>
  <c r="X34" i="17"/>
  <c r="X35" i="17"/>
  <c r="X36" i="17"/>
  <c r="X37" i="17"/>
  <c r="X38" i="17"/>
  <c r="X39" i="17"/>
  <c r="X40" i="17"/>
  <c r="X41" i="17"/>
  <c r="X42" i="17"/>
  <c r="X43" i="17"/>
  <c r="X44" i="17"/>
  <c r="X45" i="17"/>
  <c r="X46" i="17"/>
  <c r="X47" i="17"/>
  <c r="X48" i="17"/>
  <c r="X49" i="17"/>
  <c r="X50" i="17"/>
  <c r="X51" i="17"/>
  <c r="X52" i="17"/>
  <c r="X55" i="17"/>
  <c r="X56" i="17"/>
  <c r="X57" i="17"/>
  <c r="X58" i="17"/>
  <c r="X59" i="17"/>
  <c r="X60" i="17"/>
  <c r="X61" i="17"/>
  <c r="X63" i="17"/>
  <c r="X64" i="17"/>
  <c r="X65" i="17"/>
  <c r="X66" i="17"/>
  <c r="X67" i="17"/>
  <c r="X68" i="17"/>
  <c r="X69" i="17"/>
  <c r="X70" i="17"/>
  <c r="X71" i="17"/>
  <c r="X72" i="17"/>
  <c r="X73" i="17"/>
  <c r="X74" i="17"/>
  <c r="X75" i="17"/>
  <c r="X76" i="17"/>
  <c r="X77" i="17"/>
  <c r="X78" i="17"/>
  <c r="X79" i="17"/>
  <c r="X80" i="17"/>
  <c r="X82" i="17"/>
  <c r="X84" i="17"/>
  <c r="X86" i="17"/>
  <c r="X87" i="17"/>
  <c r="X88" i="17"/>
  <c r="X89" i="17"/>
  <c r="X90" i="17"/>
  <c r="X91" i="17"/>
  <c r="X92" i="17"/>
  <c r="X93" i="17"/>
  <c r="X94" i="17"/>
  <c r="X95" i="17"/>
  <c r="X96" i="17"/>
  <c r="X97" i="17"/>
  <c r="X98" i="17"/>
  <c r="X99" i="17"/>
  <c r="X100" i="17"/>
  <c r="X101" i="17"/>
  <c r="X102" i="17"/>
  <c r="X103" i="17"/>
  <c r="X104" i="17"/>
  <c r="X106" i="17"/>
  <c r="X107" i="17"/>
  <c r="X108" i="17"/>
  <c r="X109" i="17"/>
  <c r="X110" i="17"/>
  <c r="X111" i="17"/>
  <c r="X112" i="17"/>
  <c r="X113" i="17"/>
  <c r="X114" i="17"/>
  <c r="X115" i="17"/>
  <c r="X116" i="17"/>
  <c r="X117" i="17"/>
  <c r="X118" i="17"/>
  <c r="X119" i="17"/>
  <c r="X120" i="17"/>
  <c r="X121" i="17"/>
  <c r="X122" i="17"/>
  <c r="X123" i="17"/>
  <c r="X124" i="17"/>
  <c r="X125" i="17"/>
  <c r="X126" i="17"/>
  <c r="X127" i="17"/>
  <c r="X128" i="17"/>
  <c r="X129" i="17"/>
  <c r="X130" i="17"/>
  <c r="X131" i="17"/>
  <c r="X132" i="17"/>
  <c r="X133" i="17"/>
  <c r="X134" i="17"/>
  <c r="X135" i="17"/>
  <c r="X136" i="17"/>
  <c r="X137" i="17"/>
  <c r="X138" i="17"/>
  <c r="X139" i="17"/>
  <c r="X140" i="17"/>
  <c r="X141" i="17"/>
  <c r="X142" i="17"/>
  <c r="X143" i="17"/>
  <c r="X144" i="17"/>
  <c r="X145" i="17"/>
  <c r="X146" i="17"/>
  <c r="X147" i="17"/>
  <c r="X148" i="17"/>
  <c r="X149" i="17"/>
  <c r="X150" i="17"/>
  <c r="X151" i="17"/>
  <c r="X152" i="17"/>
  <c r="X153" i="17"/>
  <c r="X154" i="17"/>
  <c r="X155" i="17"/>
  <c r="X156" i="17"/>
  <c r="X157" i="17"/>
  <c r="X160" i="17"/>
  <c r="X161" i="17"/>
  <c r="X162" i="17"/>
  <c r="X163" i="17"/>
  <c r="X164" i="17"/>
  <c r="X165" i="17"/>
  <c r="X166" i="17"/>
  <c r="X167" i="17"/>
  <c r="X169" i="17"/>
  <c r="X5" i="17"/>
  <c r="W178" i="17" l="1"/>
  <c r="X178" i="17" s="1"/>
  <c r="N176" i="17"/>
  <c r="M177" i="17"/>
  <c r="R177" i="17"/>
  <c r="R179" i="17" s="1"/>
  <c r="S178" i="17"/>
  <c r="S180" i="17"/>
  <c r="N184" i="17"/>
  <c r="S184" i="17"/>
  <c r="M185" i="17"/>
  <c r="R185" i="17"/>
  <c r="N190" i="17"/>
  <c r="S190" i="17"/>
  <c r="S193" i="17"/>
  <c r="X177" i="17" l="1"/>
  <c r="X185" i="17"/>
  <c r="W179" i="17"/>
  <c r="S185" i="17"/>
  <c r="R181" i="17"/>
  <c r="M179" i="17"/>
  <c r="S177" i="17"/>
  <c r="C178" i="17"/>
  <c r="H178" i="17"/>
  <c r="N177" i="17" s="1"/>
  <c r="X179" i="17" l="1"/>
  <c r="W181" i="17"/>
  <c r="M181" i="17"/>
  <c r="S179" i="17"/>
  <c r="R189" i="17"/>
  <c r="R186" i="17"/>
  <c r="S181" i="17"/>
  <c r="Q190" i="17"/>
  <c r="R191" i="17"/>
  <c r="R192" i="17"/>
  <c r="W186" i="17" l="1"/>
  <c r="W189" i="17"/>
  <c r="V190" i="17"/>
  <c r="W191" i="17"/>
  <c r="W192" i="17"/>
  <c r="X181" i="17"/>
  <c r="R194" i="17"/>
  <c r="M191" i="17"/>
  <c r="N191" i="17" s="1"/>
  <c r="M192" i="17"/>
  <c r="N192" i="17" s="1"/>
  <c r="M186" i="17"/>
  <c r="X186" i="17" s="1"/>
  <c r="M189" i="17"/>
  <c r="I177" i="17"/>
  <c r="I176" i="17"/>
  <c r="X192" i="17" l="1"/>
  <c r="S186" i="17"/>
  <c r="X191" i="17"/>
  <c r="M194" i="17"/>
  <c r="S191" i="17"/>
  <c r="X189" i="17"/>
  <c r="W194" i="17"/>
  <c r="S192" i="17"/>
  <c r="R195" i="17"/>
  <c r="N189" i="17"/>
  <c r="S189" i="17"/>
  <c r="I6" i="17"/>
  <c r="I160" i="17"/>
  <c r="I161" i="17"/>
  <c r="I175" i="17"/>
  <c r="I4" i="17"/>
  <c r="I191" i="17"/>
  <c r="I192" i="17"/>
  <c r="I194" i="17"/>
  <c r="I190" i="17"/>
  <c r="I185" i="17"/>
  <c r="H195" i="17"/>
  <c r="H196" i="17" s="1"/>
  <c r="H186" i="17"/>
  <c r="N185" i="17" s="1"/>
  <c r="C186" i="17"/>
  <c r="W195" i="17" l="1"/>
  <c r="X194" i="17"/>
  <c r="R196" i="17"/>
  <c r="M195" i="17"/>
  <c r="N194" i="17"/>
  <c r="S194" i="17"/>
  <c r="I186" i="17"/>
  <c r="I178" i="17"/>
  <c r="H179" i="17"/>
  <c r="N178" i="17" s="1"/>
  <c r="C179" i="17"/>
  <c r="C180" i="17" s="1"/>
  <c r="C195" i="17"/>
  <c r="C196" i="17" s="1"/>
  <c r="I196" i="17" s="1"/>
  <c r="X195" i="17" l="1"/>
  <c r="W196" i="17"/>
  <c r="X196" i="17" s="1"/>
  <c r="N195" i="17"/>
  <c r="M196" i="17"/>
  <c r="S195" i="17"/>
  <c r="C181" i="17"/>
  <c r="C182" i="17" s="1"/>
  <c r="H180" i="17"/>
  <c r="N179" i="17" s="1"/>
  <c r="I179" i="17"/>
  <c r="I195" i="17"/>
  <c r="S196" i="17" l="1"/>
  <c r="H181" i="17"/>
  <c r="I180" i="17"/>
  <c r="H182" i="17" l="1"/>
  <c r="N181" i="17" s="1"/>
  <c r="N180" i="17"/>
  <c r="H187" i="17" l="1"/>
  <c r="N186" i="17" s="1"/>
  <c r="H197" i="17" l="1"/>
  <c r="N196" i="17" s="1"/>
  <c r="I181" i="17" l="1"/>
  <c r="I182" i="17" l="1"/>
  <c r="C187" i="17" l="1"/>
  <c r="C197" i="17" s="1"/>
  <c r="I197" i="17" s="1"/>
  <c r="I187" i="17" l="1"/>
</calcChain>
</file>

<file path=xl/sharedStrings.xml><?xml version="1.0" encoding="utf-8"?>
<sst xmlns="http://schemas.openxmlformats.org/spreadsheetml/2006/main" count="969" uniqueCount="348">
  <si>
    <t>Project Management</t>
  </si>
  <si>
    <t>Engineering</t>
  </si>
  <si>
    <t>Services During Construction</t>
  </si>
  <si>
    <t>Miscellaneous</t>
  </si>
  <si>
    <t>JEA Supplied Material &amp; Labor</t>
  </si>
  <si>
    <t>Additional Direct Costs</t>
  </si>
  <si>
    <t>Subtotal</t>
  </si>
  <si>
    <t>Total Project Cost</t>
  </si>
  <si>
    <t>Total Direct Cost</t>
  </si>
  <si>
    <t>Total Indirect Cost</t>
  </si>
  <si>
    <t>Direct Construction Costs</t>
  </si>
  <si>
    <t>Indirect Costs</t>
  </si>
  <si>
    <t>General Conditions</t>
  </si>
  <si>
    <t>Total Contractor Cost</t>
  </si>
  <si>
    <t>30% Cost Estimate</t>
  </si>
  <si>
    <t>60% Cost Estimate</t>
  </si>
  <si>
    <t>60% vs 30%</t>
  </si>
  <si>
    <t>30% vs PD</t>
  </si>
  <si>
    <t>Reasons for Significant Differences Between 60% and 30% Estimates</t>
  </si>
  <si>
    <t>Reasons for Significant Differences Between 30% and PD Estimates</t>
  </si>
  <si>
    <t>90% Cost Estimate</t>
  </si>
  <si>
    <t>90% vs 60%</t>
  </si>
  <si>
    <t>Reasons for Significant Differences Between 90% and 60% Estimates</t>
  </si>
  <si>
    <t>Class 3 w/ Expected Accuracy -20% to +30%</t>
  </si>
  <si>
    <t>Class 2 w/ Expected Accuracy -15% to +20%</t>
  </si>
  <si>
    <t>Class 1 w/ Expected Accuracy -10% to +15%</t>
  </si>
  <si>
    <t>100% Cost Estimate</t>
  </si>
  <si>
    <t>100% vs 90%</t>
  </si>
  <si>
    <t>Reasons for Significant Differences Between 100% and 90% Estimates</t>
  </si>
  <si>
    <t>Contingency</t>
  </si>
  <si>
    <t>JEA SWA</t>
  </si>
  <si>
    <t>Project Support</t>
  </si>
  <si>
    <t xml:space="preserve">Contingency </t>
  </si>
  <si>
    <t>Not used at 90%</t>
  </si>
  <si>
    <t>Not used at 60%</t>
  </si>
  <si>
    <t>Not used at 30%</t>
  </si>
  <si>
    <t>FORCE MAIN</t>
  </si>
  <si>
    <t>Abandon 16" DI Pipe - Grout Filling</t>
  </si>
  <si>
    <t>Remove 16" DI Pipe, below grade</t>
  </si>
  <si>
    <t>Remove 16" PVC, below grade</t>
  </si>
  <si>
    <t>Remove 10" PVC Pipe, below grade</t>
  </si>
  <si>
    <t>Remove 6" PVC Pipe, below grade</t>
  </si>
  <si>
    <t>Remove 4" PVC DR 18 Pipe, below grade</t>
  </si>
  <si>
    <t>Remove 2" Galvanized Pipe, below grade</t>
  </si>
  <si>
    <t>Wastewater Lateral Piping - Remove and Replace, 4"</t>
  </si>
  <si>
    <t>Wastewater Lateral Piping - Remove and Replace, 6"</t>
  </si>
  <si>
    <t>Flowable Fill</t>
  </si>
  <si>
    <t>Grassing</t>
  </si>
  <si>
    <t>Pavement Removal (COJ)</t>
  </si>
  <si>
    <t>Pavement Removal (FDOT)</t>
  </si>
  <si>
    <t>Paving Repair - Cross Cuts and Patches - Asphalt (COJ Case X)</t>
  </si>
  <si>
    <t>Paving Repair - Cross Cuts and Patches - Asphalt (FDOT)</t>
  </si>
  <si>
    <t>Paving Repair - Cross Cuts and Patches - Base (COJ Case X)</t>
  </si>
  <si>
    <t>Paving Repair - Cross Cuts and Patches - Base (FDOT)</t>
  </si>
  <si>
    <t>Existing Pavement - Milling &amp; Resurfacing (COJ)</t>
  </si>
  <si>
    <t>Existing Pavement - Milling &amp; Resurfacing (FDOT)</t>
  </si>
  <si>
    <t>Remove Concrete Sidewalk (COJ)</t>
  </si>
  <si>
    <t>Remove Concrete Sidewalk (FDOT)</t>
  </si>
  <si>
    <t>Remove Concrete Driveway (COJ)</t>
  </si>
  <si>
    <t>Remove Curb and Gutter (COJ)</t>
  </si>
  <si>
    <t>Remove Curb and Gutter (FDOT)</t>
  </si>
  <si>
    <t>Replace Concrete Sidewalk (COJ)</t>
  </si>
  <si>
    <t>Replace Concrete Sidewalk (FDOT)</t>
  </si>
  <si>
    <t>Replace Concrete Driveway (COJ)</t>
  </si>
  <si>
    <t>Replace Curb and Gutter (COJ)</t>
  </si>
  <si>
    <t>Replace Curb and Gutter (FDOT)</t>
  </si>
  <si>
    <t>10" PVC DR 18 Pipe</t>
  </si>
  <si>
    <t>8" PVC DR 25 Pipe</t>
  </si>
  <si>
    <t>6" PVC DR 18 Pipe</t>
  </si>
  <si>
    <t>4" PVC DR 18 Pipe</t>
  </si>
  <si>
    <t>2" PVC DR 18 Pipe</t>
  </si>
  <si>
    <t>4" MJ 90° Bend</t>
  </si>
  <si>
    <t>10" MJ 45° Bend</t>
  </si>
  <si>
    <t>2" MJ 45° Bend</t>
  </si>
  <si>
    <t>10" Full Circle Sleeve</t>
  </si>
  <si>
    <t>2" Full Circle Sleeve</t>
  </si>
  <si>
    <t>4" MJ Sleeve</t>
  </si>
  <si>
    <t>2" Corporation Stop</t>
  </si>
  <si>
    <t>2" Service Saddle</t>
  </si>
  <si>
    <t>6" Full Circle Sleeve</t>
  </si>
  <si>
    <t>6" MJ 45° Bend</t>
  </si>
  <si>
    <t>4" MJ Gate Valve</t>
  </si>
  <si>
    <t>Wastewater Lateral Piping - Remove and Replace, 8"</t>
  </si>
  <si>
    <t>30" PVC DR 25 Pipe</t>
  </si>
  <si>
    <t>24" PVC DR 25 Pipe</t>
  </si>
  <si>
    <t>16" PVC DR 25 Pipe</t>
  </si>
  <si>
    <t>24" 316L SST Pipe</t>
  </si>
  <si>
    <t>4" HDPE, slip lining</t>
  </si>
  <si>
    <t>30" MJ Cap</t>
  </si>
  <si>
    <t>30"x16" MJ Tee</t>
  </si>
  <si>
    <t>24" 316L SST FLG 45° Bend</t>
  </si>
  <si>
    <t>24" Dielectric Gaskets</t>
  </si>
  <si>
    <t>24" MJ 11.25° Bend</t>
  </si>
  <si>
    <t>24" MJ 22.5° Bend</t>
  </si>
  <si>
    <t>24" MJ 45° Bend</t>
  </si>
  <si>
    <t>24" MJ 90° Bend</t>
  </si>
  <si>
    <t>24" MJ Sleeve</t>
  </si>
  <si>
    <t>24" MJxFLG 45° Bend</t>
  </si>
  <si>
    <t>24" MJxFLG 90° Bend</t>
  </si>
  <si>
    <t>24" x 16" MJ Tee</t>
  </si>
  <si>
    <t>24"x16" MJ Tee</t>
  </si>
  <si>
    <t>24"x30" Reducer</t>
  </si>
  <si>
    <t>16" MJ 45° Bend</t>
  </si>
  <si>
    <t>16" MJ 90° Bend</t>
  </si>
  <si>
    <t>16" MJ Cap</t>
  </si>
  <si>
    <t>16" Solid Sleeve</t>
  </si>
  <si>
    <t>16"x16" MJ Tee</t>
  </si>
  <si>
    <t>8" MJ Sleeve</t>
  </si>
  <si>
    <t>8"x6" Tee</t>
  </si>
  <si>
    <t>6" Plug W/2" Tap</t>
  </si>
  <si>
    <t>6"x4" MJ Tee</t>
  </si>
  <si>
    <t>4" HDPE MJ adapter</t>
  </si>
  <si>
    <t>4" Solid Sleeve with HDPE adapter</t>
  </si>
  <si>
    <t>16" Restrained Joint</t>
  </si>
  <si>
    <t>24" Restrained joint</t>
  </si>
  <si>
    <t>30" Restrained Joint</t>
  </si>
  <si>
    <t>30" MJ Gate Valve</t>
  </si>
  <si>
    <t>24" MJ Gate Valve</t>
  </si>
  <si>
    <t>16" MJ Gate Valve</t>
  </si>
  <si>
    <t>6" Gate Valve</t>
  </si>
  <si>
    <t>16" Tapping Sleeve and Valve</t>
  </si>
  <si>
    <t>24" x 16" Tapping Sleeve &amp; Valve</t>
  </si>
  <si>
    <t>ARV</t>
  </si>
  <si>
    <t>ARV, above grade</t>
  </si>
  <si>
    <t>SST ARV, above grade</t>
  </si>
  <si>
    <t>16" DIP FM Grout Filled Annular Space</t>
  </si>
  <si>
    <t>Cash Allowances</t>
  </si>
  <si>
    <t>Landscape Restoration</t>
  </si>
  <si>
    <t>Soil and Concrete Testing</t>
  </si>
  <si>
    <t>Tree Removal</t>
  </si>
  <si>
    <t>Tree Protection</t>
  </si>
  <si>
    <t>Law Enforcement</t>
  </si>
  <si>
    <t>Soil and Erosion Control</t>
  </si>
  <si>
    <t>Maintenance of Traffic</t>
  </si>
  <si>
    <t>Abandon 6" Pipe - Sealing</t>
  </si>
  <si>
    <t>Abandon 8" Pipe - Sealing</t>
  </si>
  <si>
    <t>8" PVC DR 18 Pipe</t>
  </si>
  <si>
    <t xml:space="preserve">6" PVC DR 18 Pipe </t>
  </si>
  <si>
    <t>8" MJ 11.25° Bend</t>
  </si>
  <si>
    <t>8" MJ 22.5° Bend</t>
  </si>
  <si>
    <t>8" MJ 45° Bend</t>
  </si>
  <si>
    <t>8" MJ 90° Bend</t>
  </si>
  <si>
    <t>8" Plug</t>
  </si>
  <si>
    <t>6" MJ 90° Bend</t>
  </si>
  <si>
    <t>8" Restrained Joint</t>
  </si>
  <si>
    <t>New Water Service Connection (short)</t>
  </si>
  <si>
    <t>Replace/Relocate Water Service Connection (long)</t>
  </si>
  <si>
    <t>Replace/Relocate Water Service Connection (short)</t>
  </si>
  <si>
    <t>2" Sample Tap</t>
  </si>
  <si>
    <t>Fire Hydrant (FH)</t>
  </si>
  <si>
    <t>FH removal</t>
  </si>
  <si>
    <t>8" Gate Valve</t>
  </si>
  <si>
    <t>* * * ADDITIONAL WORK IF ORDERED BY THE ENGINEER * * *</t>
  </si>
  <si>
    <t>Trench Stabilization</t>
  </si>
  <si>
    <t>Abandon MH in place</t>
  </si>
  <si>
    <t>Remove 8" PVC Pipe, below grade</t>
  </si>
  <si>
    <t>Remove 16" DI Pipe Above Grade - Lane Ave Bridge</t>
  </si>
  <si>
    <t>Grassing/Sodding</t>
  </si>
  <si>
    <t>Existing Pavement  - Milling &amp; Resurfacing (COJ Wiley Park)</t>
  </si>
  <si>
    <t>4" MJ 45° Bend</t>
  </si>
  <si>
    <t>6" MJ Sleeve</t>
  </si>
  <si>
    <t>6" MJ Tee</t>
  </si>
  <si>
    <t>Sample Tap</t>
  </si>
  <si>
    <t>Furnish and Install Type A MH</t>
  </si>
  <si>
    <t>Remove Existing MH</t>
  </si>
  <si>
    <t>Wastewater Lateral Piping - Remove and Replace, 4-6"</t>
  </si>
  <si>
    <t>Easement - Wiley Park</t>
  </si>
  <si>
    <t>6217 Wilson Boulevard Pump Station Tie-in</t>
  </si>
  <si>
    <t>Sewage Removal and Disposal</t>
  </si>
  <si>
    <t xml:space="preserve">Vactor Truck </t>
  </si>
  <si>
    <t>Geotechnical Testing - Auger Cast Piles</t>
  </si>
  <si>
    <t>WATER MAIN</t>
  </si>
  <si>
    <t>8"x8" Tee</t>
  </si>
  <si>
    <t>2" fittings not paid for separately</t>
  </si>
  <si>
    <t>Added</t>
  </si>
  <si>
    <t>Removed</t>
  </si>
  <si>
    <t>Changed tie-in configuration to avoid bypass pumping or vactor trucks</t>
  </si>
  <si>
    <t>Allowance added for sewage removal</t>
  </si>
  <si>
    <t>Allowance added for bypassing flow at affected upstream lift stations during the Lane/Wilson valve tie-in connection to minimize impact to operations</t>
  </si>
  <si>
    <t>Added field quality control based on geotechnical recommendation</t>
  </si>
  <si>
    <t>Added quantity for replacing sewer laterals encountered during pipeline construction</t>
  </si>
  <si>
    <t>Reduced allowance per JEA</t>
  </si>
  <si>
    <t>Quantity Updated</t>
  </si>
  <si>
    <t>Quantity Updated and Revised Unit Cost</t>
  </si>
  <si>
    <t>Revised Unit Cost</t>
  </si>
  <si>
    <t>Contingency on Previous Subtotal</t>
  </si>
  <si>
    <t>General Conditions (incl. in individual line items above)</t>
  </si>
  <si>
    <t>Reduction of Total Contractor Cost</t>
  </si>
  <si>
    <t>Added additional geotech work for JEA IP Sampling</t>
  </si>
  <si>
    <t>SWA included at 100% per JEA</t>
  </si>
  <si>
    <t>JEA SWA (not used at 90% per JEA)</t>
  </si>
  <si>
    <t>Not used at 100% per JEA, replaced by SWA</t>
  </si>
  <si>
    <t xml:space="preserve">Added per JEA </t>
  </si>
  <si>
    <t>Abandon Manhole in place</t>
  </si>
  <si>
    <t>Abandon 4" Pipe- Sealing</t>
  </si>
  <si>
    <t>Remove Asphalt Driveway (COJ)</t>
  </si>
  <si>
    <t>Replace Asphalt Driveway (COJ)</t>
  </si>
  <si>
    <t>2" PVC Schedule 80 Pipe</t>
  </si>
  <si>
    <t>6" x 6" MJ Tee</t>
  </si>
  <si>
    <t>6" MJ Plug</t>
  </si>
  <si>
    <t>6" Plug with 2" Tap</t>
  </si>
  <si>
    <t>Compliance Sample Taps (W-27)</t>
  </si>
  <si>
    <t>Temporary Sample Taps (W-25)</t>
  </si>
  <si>
    <t>6" MJ Gate Valve</t>
  </si>
  <si>
    <t>10" Sleeve</t>
  </si>
  <si>
    <t>6" Sleeve</t>
  </si>
  <si>
    <t>4" Sleeve</t>
  </si>
  <si>
    <t>Furnish and Install Type A Manhole</t>
  </si>
  <si>
    <t>Remove Existing Manhole</t>
  </si>
  <si>
    <t>Wastewater Piping  - Remove and Replace, 8"</t>
  </si>
  <si>
    <t>24"x30" MJ Reducer</t>
  </si>
  <si>
    <t>4" Solid Sleeve and HDPE adapter</t>
  </si>
  <si>
    <r>
      <t xml:space="preserve">24" x 16" Tapping Sleeve &amp; Valve </t>
    </r>
    <r>
      <rPr>
        <b/>
        <sz val="11"/>
        <color rgb="FFFF0000"/>
        <rFont val="Arial Narrow"/>
        <family val="2"/>
      </rPr>
      <t>(Type 316 Stainless Steel)</t>
    </r>
  </si>
  <si>
    <t>16" MJ Sleeve</t>
  </si>
  <si>
    <t>Furnish and Install 16" Gate Valve in Existing Pipeline (Lane/Wilson)</t>
  </si>
  <si>
    <t>Remove 16" DI Pipe Above Grade - Lane Avenue Bridge</t>
  </si>
  <si>
    <t>Tree Removal/Replacement/Relocation</t>
  </si>
  <si>
    <t>Mt. Vernon Aerial Force Main Crossing</t>
  </si>
  <si>
    <t>Sliplining 4" HDPE DR 11</t>
  </si>
  <si>
    <t>ARV, Above Grade ARV Assembly and Enclosure</t>
  </si>
  <si>
    <t>Cash Allowance</t>
  </si>
  <si>
    <t>SWA Allowance</t>
  </si>
  <si>
    <t>Fire Hydrant removal</t>
  </si>
  <si>
    <t>8"x6" MJ Tee</t>
  </si>
  <si>
    <t>8" MJ Gate Valve</t>
  </si>
  <si>
    <t>8"x8" MJ Tee</t>
  </si>
  <si>
    <t>Wastewater Piping - Remove and Replace, 8"</t>
  </si>
  <si>
    <t>Pipe Support</t>
  </si>
  <si>
    <t>Not used at Final per JEA</t>
  </si>
  <si>
    <t>Final Cost Estimate</t>
  </si>
  <si>
    <t>Final vs 100%</t>
  </si>
  <si>
    <t>Reasons for Significant Differences Between Final and 100% Estimates</t>
  </si>
  <si>
    <t>Added to final drawings</t>
  </si>
  <si>
    <t>Removed from final drawings</t>
  </si>
  <si>
    <t>Updated  cost</t>
  </si>
  <si>
    <t>Included in line items noted above</t>
  </si>
  <si>
    <t>JEA SWA (see above)</t>
  </si>
  <si>
    <t>Removed per JEA</t>
  </si>
  <si>
    <t>No change</t>
  </si>
  <si>
    <t>Include MOT, tree protection, erosion control, landscape restoration, remove Division 1</t>
  </si>
  <si>
    <t>Updated unit cost</t>
  </si>
  <si>
    <t>Quantity increased on final drawings</t>
  </si>
  <si>
    <t>Quantity decreased on final drawings</t>
  </si>
  <si>
    <t>Quantity increased per JEA</t>
  </si>
  <si>
    <t>Added per JEA</t>
  </si>
  <si>
    <t xml:space="preserve">See line item for Wastewater Piping- Remove and Replace 4"-6" below </t>
  </si>
  <si>
    <t>Added to final drawings; include MOT; Remove Division 1</t>
  </si>
  <si>
    <t>Included in Mt. Vernon Aerial Force Main Crossing line items above</t>
  </si>
  <si>
    <t>Include MOT; Remove division 1; Assume no dewatering required based on updated geotech</t>
  </si>
  <si>
    <t>Quantity increased and unit cost updated; Include MOT; Remove division 1</t>
  </si>
  <si>
    <t>General Conditions (up to 10%)</t>
  </si>
  <si>
    <t>Updated unit cost; Remove Division 1</t>
  </si>
  <si>
    <t>Quantity increased on final drawings; Updated unit cost</t>
  </si>
  <si>
    <t>Quantity decreased on final drawings; Updated unit cost</t>
  </si>
  <si>
    <t>Include MOT; Remove division 1</t>
  </si>
  <si>
    <t>Combined line items noted above; Include MOT; Remove division 1</t>
  </si>
  <si>
    <t>Reduced quantity on final drawings; updated unit cost</t>
  </si>
  <si>
    <t>Item</t>
  </si>
  <si>
    <t>Spec</t>
  </si>
  <si>
    <t>Est.</t>
  </si>
  <si>
    <t>Unit</t>
  </si>
  <si>
    <t>Description</t>
  </si>
  <si>
    <t>Unit Price</t>
  </si>
  <si>
    <t>No.</t>
  </si>
  <si>
    <t>Qty.</t>
  </si>
  <si>
    <t>LS</t>
  </si>
  <si>
    <t>EA</t>
  </si>
  <si>
    <t>LF</t>
  </si>
  <si>
    <t>SY</t>
  </si>
  <si>
    <t>801.IX.6</t>
  </si>
  <si>
    <t>801.X.3</t>
  </si>
  <si>
    <t>2.17.10</t>
  </si>
  <si>
    <t xml:space="preserve">GENERAL/SPECIAL CONDITIONS (MAX. 10% OF SUBTOTAL)                </t>
  </si>
  <si>
    <t xml:space="preserve"> TOTAL (Subtotal plus General Conditions &amp; Special Conditions, inclusive transfer total to Page 1 Appendix B- Bid Form)</t>
  </si>
  <si>
    <t>Sod</t>
  </si>
  <si>
    <t>801.IV.5</t>
  </si>
  <si>
    <t>Extended Price</t>
  </si>
  <si>
    <t xml:space="preserve">SUBTOTAL - WATER </t>
  </si>
  <si>
    <t>801.III.2.1</t>
  </si>
  <si>
    <t>Abandon Pipe - Sealing - 2"</t>
  </si>
  <si>
    <t>Abandon Pipe - Sealing - 4"</t>
  </si>
  <si>
    <t>801.III.2.3</t>
  </si>
  <si>
    <t>Abandon Pipe - Grout Fill - 6"</t>
  </si>
  <si>
    <t>Abandon Pipe - Grout Fill - 8"</t>
  </si>
  <si>
    <t>CY</t>
  </si>
  <si>
    <t>A-3 Sand Backfill</t>
  </si>
  <si>
    <t>801.VIII</t>
  </si>
  <si>
    <t>801.IX.1</t>
  </si>
  <si>
    <t>801.IX.2</t>
  </si>
  <si>
    <t>Paving Repair Cross Cuts &amp; Patches</t>
  </si>
  <si>
    <t>Existing Pavement Mill &amp; Resurface</t>
  </si>
  <si>
    <t>801.IX.7</t>
  </si>
  <si>
    <t>Traffic Loops</t>
  </si>
  <si>
    <t>801.X.1</t>
  </si>
  <si>
    <t>801.X.4</t>
  </si>
  <si>
    <t>801.X.6</t>
  </si>
  <si>
    <t>801.XIII.1</t>
  </si>
  <si>
    <t>8" PVC Pipe C900 DR18</t>
  </si>
  <si>
    <t>6" PVC C900 DR18 Pipe</t>
  </si>
  <si>
    <t>4"  PVC C900 DR18 Pipe</t>
  </si>
  <si>
    <t>801.XIII.2</t>
  </si>
  <si>
    <t>8" 90 Deg Ell CLDI C153 CL 350  Mech Jt</t>
  </si>
  <si>
    <t>8" 45-Deg Ell CLDI C153 CL 350  Mech Jt</t>
  </si>
  <si>
    <t>8"x8" Tee CLDI C153 CL 350  Mech Jt</t>
  </si>
  <si>
    <t>8"x6" Tee CLDI C153 CL 350  Mech Jt</t>
  </si>
  <si>
    <t>8" Plug CLDI C153 CL 350  Mech Jt</t>
  </si>
  <si>
    <t>6" 90d Ell CLDI C153 CL 350  Mech Jt</t>
  </si>
  <si>
    <t>6" 45d Ell CLDI C153 CL 350  Mech Jt</t>
  </si>
  <si>
    <t>6"x6" Tee CLDI C153 CL 350  Mech Jt</t>
  </si>
  <si>
    <t>6"x4" Tee CLDI C153 CL 350  Mech Jt</t>
  </si>
  <si>
    <t>6"x4" Reducer CLDI C153 CL 350  Mech Jt</t>
  </si>
  <si>
    <t>6" Plug CLDI C153 CL 350  Mech Jt</t>
  </si>
  <si>
    <t>4" 90d Ell CLDI C153 CL 350  Mech Jt</t>
  </si>
  <si>
    <t>4" Plug CLDI C153 CL 350  Mech Jt</t>
  </si>
  <si>
    <t>801.XIII.6</t>
  </si>
  <si>
    <t>8" Bell Restraint For PVC Pipe</t>
  </si>
  <si>
    <t>6" Bell Restraint For PVC Pipe</t>
  </si>
  <si>
    <t>4" Bell Restraint For PVC Pipe</t>
  </si>
  <si>
    <t>801.XIII.7</t>
  </si>
  <si>
    <t>Furnishing and Installing Thrust Collar - 6"</t>
  </si>
  <si>
    <t xml:space="preserve">Furnishing and Installing Thrust Collar - 4" </t>
  </si>
  <si>
    <t>801.XIII.8</t>
  </si>
  <si>
    <t>1" Services - Long</t>
  </si>
  <si>
    <t>1" Services - Short</t>
  </si>
  <si>
    <t>801.XIII.11</t>
  </si>
  <si>
    <t>801.XIII.12</t>
  </si>
  <si>
    <t>801.XIV.1</t>
  </si>
  <si>
    <t>5.25" 3-way Fire Hydrant, w/acc</t>
  </si>
  <si>
    <t>801.XIV.3</t>
  </si>
  <si>
    <t>6" Gate Valve MJ w/Box &amp; Cover</t>
  </si>
  <si>
    <t>4" Gate Valve MJ w/Box &amp; Cover</t>
  </si>
  <si>
    <t>Connect to Exist WM - All sizes</t>
  </si>
  <si>
    <t>Asph Pavt Removal (all thicknesses)</t>
  </si>
  <si>
    <t>Removal of Concrete Sidewalk (all thicknesses)</t>
  </si>
  <si>
    <t>Remove of Curb and Gutter (all types)</t>
  </si>
  <si>
    <t>Installation of Sidewalk (all thicknesses)</t>
  </si>
  <si>
    <t>Installation of Curb and Gutter (all types)</t>
  </si>
  <si>
    <t>Sample Tap - Temporary (Plates W-25 or W-26)</t>
  </si>
  <si>
    <t>8" Gate Valve MJ w/Box &amp; Cover</t>
  </si>
  <si>
    <t>Sample Tap - Compliance (Plates W-27)</t>
  </si>
  <si>
    <t xml:space="preserve"> </t>
  </si>
  <si>
    <t>Law Enforcement Officer Allowance</t>
  </si>
  <si>
    <t>009-21 Appendix B - Bid Workbook</t>
  </si>
  <si>
    <t>Jammes Rd. Water Main Installation
(Only complete the Prices in Yellow Cells)</t>
  </si>
  <si>
    <t>*Unless otherwise noted, this column refers to paragraphs /sections found in the latest edition of the JEA’s Water &amp; Sewer Standards Manual. This document can be found on www.jea.com.
**Reference found in this solicitation. 
***Refer to Appendix A - Technical Specifications.</t>
  </si>
  <si>
    <t xml:space="preserve">Item No. </t>
  </si>
  <si>
    <t>Spec No.</t>
  </si>
  <si>
    <t>Est. Qty.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</si>
</sst>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&quot;$&quot;#,##0.0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Up">
        <bgColor theme="3" tint="0.59999389629810485"/>
      </patternFill>
    </fill>
    <fill>
      <patternFill patternType="darkUp">
        <bgColor theme="5" tint="0.39994506668294322"/>
      </patternFill>
    </fill>
    <fill>
      <patternFill patternType="darkUp">
        <bgColor theme="6"/>
      </patternFill>
    </fill>
    <fill>
      <patternFill patternType="darkUp">
        <bgColor theme="9" tint="0.399975585192419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darkUp"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02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0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20" fillId="0" borderId="10" applyNumberFormat="0" applyFill="0" applyAlignment="0" applyProtection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29" fillId="0" borderId="0"/>
    <xf numFmtId="0" fontId="5" fillId="0" borderId="0"/>
    <xf numFmtId="0" fontId="10" fillId="23" borderId="17" applyNumberFormat="0" applyFont="0" applyAlignment="0" applyProtection="0"/>
    <xf numFmtId="0" fontId="10" fillId="23" borderId="21" applyNumberFormat="0" applyFont="0" applyAlignment="0" applyProtection="0"/>
    <xf numFmtId="0" fontId="24" fillId="20" borderId="22" applyNumberFormat="0" applyAlignment="0" applyProtection="0"/>
    <xf numFmtId="0" fontId="21" fillId="7" borderId="16" applyNumberFormat="0" applyAlignment="0" applyProtection="0"/>
    <xf numFmtId="0" fontId="26" fillId="0" borderId="23" applyNumberFormat="0" applyFill="0" applyAlignment="0" applyProtection="0"/>
    <xf numFmtId="0" fontId="20" fillId="0" borderId="24" applyNumberFormat="0" applyFill="0" applyAlignment="0" applyProtection="0"/>
    <xf numFmtId="0" fontId="14" fillId="20" borderId="16" applyNumberFormat="0" applyAlignment="0" applyProtection="0"/>
    <xf numFmtId="0" fontId="24" fillId="20" borderId="31" applyNumberFormat="0" applyAlignment="0" applyProtection="0"/>
    <xf numFmtId="0" fontId="10" fillId="23" borderId="30" applyNumberFormat="0" applyFont="0" applyAlignment="0" applyProtection="0"/>
    <xf numFmtId="0" fontId="21" fillId="7" borderId="25" applyNumberFormat="0" applyAlignment="0" applyProtection="0"/>
    <xf numFmtId="0" fontId="26" fillId="0" borderId="32" applyNumberFormat="0" applyFill="0" applyAlignment="0" applyProtection="0"/>
    <xf numFmtId="0" fontId="14" fillId="20" borderId="11" applyNumberFormat="0" applyAlignment="0" applyProtection="0"/>
    <xf numFmtId="0" fontId="20" fillId="0" borderId="12" applyNumberFormat="0" applyFill="0" applyAlignment="0" applyProtection="0"/>
    <xf numFmtId="0" fontId="14" fillId="20" borderId="25" applyNumberFormat="0" applyAlignment="0" applyProtection="0"/>
    <xf numFmtId="0" fontId="21" fillId="7" borderId="11" applyNumberFormat="0" applyAlignment="0" applyProtection="0"/>
    <xf numFmtId="0" fontId="10" fillId="23" borderId="13" applyNumberFormat="0" applyFont="0" applyAlignment="0" applyProtection="0"/>
    <xf numFmtId="0" fontId="24" fillId="20" borderId="14" applyNumberFormat="0" applyAlignment="0" applyProtection="0"/>
    <xf numFmtId="0" fontId="26" fillId="0" borderId="15" applyNumberFormat="0" applyFill="0" applyAlignment="0" applyProtection="0"/>
    <xf numFmtId="0" fontId="20" fillId="0" borderId="12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20" borderId="18" applyNumberFormat="0" applyAlignment="0" applyProtection="0"/>
    <xf numFmtId="0" fontId="26" fillId="0" borderId="19" applyNumberFormat="0" applyFill="0" applyAlignment="0" applyProtection="0"/>
    <xf numFmtId="0" fontId="24" fillId="20" borderId="27" applyNumberFormat="0" applyAlignment="0" applyProtection="0"/>
    <xf numFmtId="0" fontId="10" fillId="23" borderId="26" applyNumberFormat="0" applyFont="0" applyAlignment="0" applyProtection="0"/>
    <xf numFmtId="0" fontId="21" fillId="7" borderId="20" applyNumberFormat="0" applyAlignment="0" applyProtection="0"/>
    <xf numFmtId="0" fontId="26" fillId="0" borderId="28" applyNumberFormat="0" applyFill="0" applyAlignment="0" applyProtection="0"/>
    <xf numFmtId="0" fontId="14" fillId="20" borderId="20" applyNumberFormat="0" applyAlignment="0" applyProtection="0"/>
    <xf numFmtId="0" fontId="21" fillId="7" borderId="29" applyNumberFormat="0" applyAlignment="0" applyProtection="0"/>
    <xf numFmtId="0" fontId="14" fillId="20" borderId="29" applyNumberFormat="0" applyAlignment="0" applyProtection="0"/>
    <xf numFmtId="9" fontId="30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20" borderId="59" applyNumberFormat="0" applyAlignment="0" applyProtection="0"/>
    <xf numFmtId="0" fontId="20" fillId="0" borderId="24" applyNumberFormat="0" applyFill="0" applyAlignment="0" applyProtection="0"/>
    <xf numFmtId="0" fontId="26" fillId="0" borderId="62" applyNumberFormat="0" applyFill="0" applyAlignment="0" applyProtection="0"/>
    <xf numFmtId="0" fontId="24" fillId="20" borderId="61" applyNumberFormat="0" applyAlignment="0" applyProtection="0"/>
    <xf numFmtId="0" fontId="10" fillId="23" borderId="60" applyNumberFormat="0" applyFont="0" applyAlignment="0" applyProtection="0"/>
    <xf numFmtId="0" fontId="21" fillId="7" borderId="59" applyNumberFormat="0" applyAlignment="0" applyProtection="0"/>
    <xf numFmtId="0" fontId="20" fillId="0" borderId="24" applyNumberFormat="0" applyFill="0" applyAlignment="0" applyProtection="0"/>
    <xf numFmtId="0" fontId="26" fillId="0" borderId="62" applyNumberFormat="0" applyFill="0" applyAlignment="0" applyProtection="0"/>
    <xf numFmtId="0" fontId="21" fillId="7" borderId="59" applyNumberFormat="0" applyAlignment="0" applyProtection="0"/>
    <xf numFmtId="0" fontId="20" fillId="0" borderId="24" applyNumberFormat="0" applyFill="0" applyAlignment="0" applyProtection="0"/>
    <xf numFmtId="0" fontId="26" fillId="0" borderId="62" applyNumberFormat="0" applyFill="0" applyAlignment="0" applyProtection="0"/>
    <xf numFmtId="0" fontId="3" fillId="0" borderId="0"/>
    <xf numFmtId="0" fontId="10" fillId="23" borderId="60" applyNumberFormat="0" applyFont="0" applyAlignment="0" applyProtection="0"/>
    <xf numFmtId="0" fontId="24" fillId="20" borderId="61" applyNumberFormat="0" applyAlignment="0" applyProtection="0"/>
    <xf numFmtId="0" fontId="3" fillId="0" borderId="0"/>
    <xf numFmtId="0" fontId="26" fillId="0" borderId="62" applyNumberFormat="0" applyFill="0" applyAlignment="0" applyProtection="0"/>
    <xf numFmtId="0" fontId="10" fillId="0" borderId="0"/>
    <xf numFmtId="0" fontId="3" fillId="0" borderId="0"/>
    <xf numFmtId="0" fontId="20" fillId="0" borderId="2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3" borderId="60" applyNumberFormat="0" applyFont="0" applyAlignment="0" applyProtection="0"/>
    <xf numFmtId="0" fontId="10" fillId="23" borderId="60" applyNumberFormat="0" applyFont="0" applyAlignment="0" applyProtection="0"/>
    <xf numFmtId="0" fontId="24" fillId="20" borderId="61" applyNumberFormat="0" applyAlignment="0" applyProtection="0"/>
    <xf numFmtId="0" fontId="21" fillId="7" borderId="59" applyNumberFormat="0" applyAlignment="0" applyProtection="0"/>
    <xf numFmtId="0" fontId="26" fillId="0" borderId="62" applyNumberFormat="0" applyFill="0" applyAlignment="0" applyProtection="0"/>
    <xf numFmtId="0" fontId="20" fillId="0" borderId="24" applyNumberFormat="0" applyFill="0" applyAlignment="0" applyProtection="0"/>
    <xf numFmtId="0" fontId="14" fillId="20" borderId="59" applyNumberFormat="0" applyAlignment="0" applyProtection="0"/>
    <xf numFmtId="0" fontId="24" fillId="20" borderId="61" applyNumberFormat="0" applyAlignment="0" applyProtection="0"/>
    <xf numFmtId="0" fontId="10" fillId="23" borderId="60" applyNumberFormat="0" applyFont="0" applyAlignment="0" applyProtection="0"/>
    <xf numFmtId="0" fontId="21" fillId="7" borderId="59" applyNumberFormat="0" applyAlignment="0" applyProtection="0"/>
    <xf numFmtId="0" fontId="26" fillId="0" borderId="62" applyNumberFormat="0" applyFill="0" applyAlignment="0" applyProtection="0"/>
    <xf numFmtId="0" fontId="14" fillId="20" borderId="59" applyNumberFormat="0" applyAlignment="0" applyProtection="0"/>
    <xf numFmtId="0" fontId="20" fillId="0" borderId="24" applyNumberFormat="0" applyFill="0" applyAlignment="0" applyProtection="0"/>
    <xf numFmtId="0" fontId="14" fillId="20" borderId="59" applyNumberFormat="0" applyAlignment="0" applyProtection="0"/>
    <xf numFmtId="0" fontId="21" fillId="7" borderId="59" applyNumberFormat="0" applyAlignment="0" applyProtection="0"/>
    <xf numFmtId="0" fontId="10" fillId="23" borderId="60" applyNumberFormat="0" applyFont="0" applyAlignment="0" applyProtection="0"/>
    <xf numFmtId="0" fontId="24" fillId="20" borderId="61" applyNumberFormat="0" applyAlignment="0" applyProtection="0"/>
    <xf numFmtId="0" fontId="26" fillId="0" borderId="62" applyNumberFormat="0" applyFill="0" applyAlignment="0" applyProtection="0"/>
    <xf numFmtId="0" fontId="20" fillId="0" borderId="2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0" borderId="61" applyNumberFormat="0" applyAlignment="0" applyProtection="0"/>
    <xf numFmtId="0" fontId="26" fillId="0" borderId="62" applyNumberFormat="0" applyFill="0" applyAlignment="0" applyProtection="0"/>
    <xf numFmtId="0" fontId="24" fillId="20" borderId="61" applyNumberFormat="0" applyAlignment="0" applyProtection="0"/>
    <xf numFmtId="0" fontId="10" fillId="23" borderId="60" applyNumberFormat="0" applyFont="0" applyAlignment="0" applyProtection="0"/>
    <xf numFmtId="0" fontId="21" fillId="7" borderId="59" applyNumberFormat="0" applyAlignment="0" applyProtection="0"/>
    <xf numFmtId="0" fontId="26" fillId="0" borderId="62" applyNumberFormat="0" applyFill="0" applyAlignment="0" applyProtection="0"/>
    <xf numFmtId="0" fontId="14" fillId="20" borderId="59" applyNumberFormat="0" applyAlignment="0" applyProtection="0"/>
    <xf numFmtId="0" fontId="21" fillId="7" borderId="59" applyNumberFormat="0" applyAlignment="0" applyProtection="0"/>
    <xf numFmtId="0" fontId="14" fillId="20" borderId="59" applyNumberFormat="0" applyAlignment="0" applyProtection="0"/>
    <xf numFmtId="0" fontId="3" fillId="0" borderId="0"/>
    <xf numFmtId="0" fontId="26" fillId="0" borderId="62" applyNumberFormat="0" applyFill="0" applyAlignment="0" applyProtection="0"/>
    <xf numFmtId="0" fontId="24" fillId="20" borderId="61" applyNumberFormat="0" applyAlignment="0" applyProtection="0"/>
    <xf numFmtId="0" fontId="10" fillId="23" borderId="6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3" borderId="60" applyNumberFormat="0" applyFont="0" applyAlignment="0" applyProtection="0"/>
    <xf numFmtId="0" fontId="3" fillId="0" borderId="0"/>
    <xf numFmtId="0" fontId="3" fillId="0" borderId="0"/>
    <xf numFmtId="0" fontId="14" fillId="20" borderId="59" applyNumberFormat="0" applyAlignment="0" applyProtection="0"/>
    <xf numFmtId="0" fontId="3" fillId="0" borderId="0"/>
    <xf numFmtId="0" fontId="14" fillId="20" borderId="59" applyNumberFormat="0" applyAlignment="0" applyProtection="0"/>
    <xf numFmtId="0" fontId="3" fillId="0" borderId="0"/>
    <xf numFmtId="0" fontId="21" fillId="7" borderId="59" applyNumberFormat="0" applyAlignment="0" applyProtection="0"/>
    <xf numFmtId="0" fontId="3" fillId="0" borderId="0"/>
    <xf numFmtId="0" fontId="3" fillId="0" borderId="0"/>
    <xf numFmtId="0" fontId="3" fillId="0" borderId="0"/>
    <xf numFmtId="0" fontId="14" fillId="20" borderId="59" applyNumberFormat="0" applyAlignment="0" applyProtection="0"/>
    <xf numFmtId="0" fontId="10" fillId="23" borderId="60" applyNumberFormat="0" applyFont="0" applyAlignment="0" applyProtection="0"/>
    <xf numFmtId="0" fontId="21" fillId="7" borderId="59" applyNumberFormat="0" applyAlignment="0" applyProtection="0"/>
    <xf numFmtId="0" fontId="3" fillId="0" borderId="0"/>
    <xf numFmtId="0" fontId="24" fillId="20" borderId="6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62" applyNumberFormat="0" applyFill="0" applyAlignment="0" applyProtection="0"/>
    <xf numFmtId="0" fontId="20" fillId="0" borderId="24" applyNumberFormat="0" applyFill="0" applyAlignment="0" applyProtection="0"/>
    <xf numFmtId="0" fontId="21" fillId="7" borderId="59" applyNumberFormat="0" applyAlignment="0" applyProtection="0"/>
    <xf numFmtId="0" fontId="10" fillId="23" borderId="6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62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1" fillId="7" borderId="59" applyNumberFormat="0" applyAlignment="0" applyProtection="0"/>
    <xf numFmtId="0" fontId="10" fillId="23" borderId="60" applyNumberFormat="0" applyFont="0" applyAlignment="0" applyProtection="0"/>
    <xf numFmtId="0" fontId="24" fillId="20" borderId="61" applyNumberFormat="0" applyAlignment="0" applyProtection="0"/>
    <xf numFmtId="0" fontId="26" fillId="0" borderId="62" applyNumberFormat="0" applyFill="0" applyAlignment="0" applyProtection="0"/>
    <xf numFmtId="0" fontId="20" fillId="0" borderId="24" applyNumberFormat="0" applyFill="0" applyAlignment="0" applyProtection="0"/>
    <xf numFmtId="0" fontId="14" fillId="20" borderId="5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0" borderId="6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0" borderId="61" applyNumberFormat="0" applyAlignment="0" applyProtection="0"/>
    <xf numFmtId="0" fontId="26" fillId="0" borderId="62" applyNumberFormat="0" applyFill="0" applyAlignment="0" applyProtection="0"/>
    <xf numFmtId="0" fontId="24" fillId="20" borderId="61" applyNumberFormat="0" applyAlignment="0" applyProtection="0"/>
    <xf numFmtId="0" fontId="10" fillId="23" borderId="60" applyNumberFormat="0" applyFont="0" applyAlignment="0" applyProtection="0"/>
    <xf numFmtId="0" fontId="21" fillId="7" borderId="59" applyNumberFormat="0" applyAlignment="0" applyProtection="0"/>
    <xf numFmtId="0" fontId="26" fillId="0" borderId="62" applyNumberFormat="0" applyFill="0" applyAlignment="0" applyProtection="0"/>
    <xf numFmtId="0" fontId="14" fillId="20" borderId="59" applyNumberFormat="0" applyAlignment="0" applyProtection="0"/>
    <xf numFmtId="0" fontId="21" fillId="7" borderId="59" applyNumberFormat="0" applyAlignment="0" applyProtection="0"/>
    <xf numFmtId="0" fontId="14" fillId="20" borderId="59" applyNumberFormat="0" applyAlignment="0" applyProtection="0"/>
    <xf numFmtId="9" fontId="10" fillId="0" borderId="0" applyFont="0" applyFill="0" applyBorder="0" applyAlignment="0" applyProtection="0"/>
    <xf numFmtId="0" fontId="3" fillId="0" borderId="0"/>
    <xf numFmtId="0" fontId="26" fillId="0" borderId="62" applyNumberFormat="0" applyFill="0" applyAlignment="0" applyProtection="0"/>
    <xf numFmtId="0" fontId="24" fillId="20" borderId="61" applyNumberFormat="0" applyAlignment="0" applyProtection="0"/>
    <xf numFmtId="0" fontId="10" fillId="23" borderId="6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23" borderId="60" applyNumberFormat="0" applyFont="0" applyAlignment="0" applyProtection="0"/>
    <xf numFmtId="0" fontId="3" fillId="0" borderId="0"/>
    <xf numFmtId="0" fontId="3" fillId="0" borderId="0"/>
    <xf numFmtId="0" fontId="14" fillId="20" borderId="59" applyNumberFormat="0" applyAlignment="0" applyProtection="0"/>
    <xf numFmtId="0" fontId="3" fillId="0" borderId="0"/>
    <xf numFmtId="0" fontId="14" fillId="20" borderId="59" applyNumberFormat="0" applyAlignment="0" applyProtection="0"/>
    <xf numFmtId="0" fontId="3" fillId="0" borderId="0"/>
    <xf numFmtId="0" fontId="21" fillId="7" borderId="59" applyNumberFormat="0" applyAlignment="0" applyProtection="0"/>
    <xf numFmtId="0" fontId="3" fillId="0" borderId="0"/>
    <xf numFmtId="0" fontId="3" fillId="0" borderId="0"/>
    <xf numFmtId="0" fontId="3" fillId="0" borderId="0"/>
    <xf numFmtId="0" fontId="14" fillId="20" borderId="59" applyNumberFormat="0" applyAlignment="0" applyProtection="0"/>
    <xf numFmtId="0" fontId="10" fillId="23" borderId="60" applyNumberFormat="0" applyFont="0" applyAlignment="0" applyProtection="0"/>
    <xf numFmtId="0" fontId="21" fillId="7" borderId="59" applyNumberFormat="0" applyAlignment="0" applyProtection="0"/>
    <xf numFmtId="0" fontId="3" fillId="0" borderId="0"/>
    <xf numFmtId="0" fontId="24" fillId="20" borderId="6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62" applyNumberFormat="0" applyFill="0" applyAlignment="0" applyProtection="0"/>
    <xf numFmtId="0" fontId="20" fillId="0" borderId="24" applyNumberFormat="0" applyFill="0" applyAlignment="0" applyProtection="0"/>
    <xf numFmtId="0" fontId="21" fillId="7" borderId="59" applyNumberFormat="0" applyAlignment="0" applyProtection="0"/>
    <xf numFmtId="0" fontId="10" fillId="23" borderId="6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62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1" fillId="7" borderId="59" applyNumberFormat="0" applyAlignment="0" applyProtection="0"/>
    <xf numFmtId="0" fontId="10" fillId="23" borderId="60" applyNumberFormat="0" applyFont="0" applyAlignment="0" applyProtection="0"/>
    <xf numFmtId="0" fontId="24" fillId="20" borderId="61" applyNumberFormat="0" applyAlignment="0" applyProtection="0"/>
    <xf numFmtId="0" fontId="26" fillId="0" borderId="62" applyNumberFormat="0" applyFill="0" applyAlignment="0" applyProtection="0"/>
    <xf numFmtId="0" fontId="20" fillId="0" borderId="24" applyNumberFormat="0" applyFill="0" applyAlignment="0" applyProtection="0"/>
    <xf numFmtId="0" fontId="14" fillId="20" borderId="5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0" borderId="6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0" borderId="61" applyNumberFormat="0" applyAlignment="0" applyProtection="0"/>
    <xf numFmtId="0" fontId="26" fillId="0" borderId="62" applyNumberFormat="0" applyFill="0" applyAlignment="0" applyProtection="0"/>
    <xf numFmtId="0" fontId="24" fillId="20" borderId="61" applyNumberFormat="0" applyAlignment="0" applyProtection="0"/>
    <xf numFmtId="0" fontId="10" fillId="23" borderId="60" applyNumberFormat="0" applyFont="0" applyAlignment="0" applyProtection="0"/>
    <xf numFmtId="0" fontId="21" fillId="7" borderId="59" applyNumberFormat="0" applyAlignment="0" applyProtection="0"/>
    <xf numFmtId="0" fontId="26" fillId="0" borderId="62" applyNumberFormat="0" applyFill="0" applyAlignment="0" applyProtection="0"/>
    <xf numFmtId="0" fontId="14" fillId="20" borderId="59" applyNumberFormat="0" applyAlignment="0" applyProtection="0"/>
    <xf numFmtId="0" fontId="21" fillId="7" borderId="59" applyNumberFormat="0" applyAlignment="0" applyProtection="0"/>
    <xf numFmtId="0" fontId="14" fillId="20" borderId="59" applyNumberFormat="0" applyAlignment="0" applyProtection="0"/>
    <xf numFmtId="9" fontId="10" fillId="0" borderId="0" applyFont="0" applyFill="0" applyBorder="0" applyAlignment="0" applyProtection="0"/>
    <xf numFmtId="0" fontId="14" fillId="20" borderId="63" applyNumberFormat="0" applyAlignment="0" applyProtection="0"/>
    <xf numFmtId="0" fontId="26" fillId="0" borderId="66" applyNumberFormat="0" applyFill="0" applyAlignment="0" applyProtection="0"/>
    <xf numFmtId="0" fontId="24" fillId="20" borderId="61" applyNumberFormat="0" applyAlignment="0" applyProtection="0"/>
    <xf numFmtId="0" fontId="10" fillId="23" borderId="6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23" borderId="60" applyNumberFormat="0" applyFont="0" applyAlignment="0" applyProtection="0"/>
    <xf numFmtId="0" fontId="3" fillId="0" borderId="0"/>
    <xf numFmtId="0" fontId="3" fillId="0" borderId="0"/>
    <xf numFmtId="0" fontId="14" fillId="20" borderId="59" applyNumberFormat="0" applyAlignment="0" applyProtection="0"/>
    <xf numFmtId="0" fontId="3" fillId="0" borderId="0"/>
    <xf numFmtId="0" fontId="14" fillId="20" borderId="59" applyNumberFormat="0" applyAlignment="0" applyProtection="0"/>
    <xf numFmtId="0" fontId="3" fillId="0" borderId="0"/>
    <xf numFmtId="0" fontId="21" fillId="7" borderId="59" applyNumberFormat="0" applyAlignment="0" applyProtection="0"/>
    <xf numFmtId="0" fontId="3" fillId="0" borderId="0"/>
    <xf numFmtId="0" fontId="3" fillId="0" borderId="0"/>
    <xf numFmtId="0" fontId="3" fillId="0" borderId="0"/>
    <xf numFmtId="0" fontId="14" fillId="20" borderId="59" applyNumberFormat="0" applyAlignment="0" applyProtection="0"/>
    <xf numFmtId="0" fontId="10" fillId="23" borderId="60" applyNumberFormat="0" applyFont="0" applyAlignment="0" applyProtection="0"/>
    <xf numFmtId="0" fontId="21" fillId="7" borderId="59" applyNumberFormat="0" applyAlignment="0" applyProtection="0"/>
    <xf numFmtId="0" fontId="3" fillId="0" borderId="0"/>
    <xf numFmtId="0" fontId="24" fillId="20" borderId="6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62" applyNumberFormat="0" applyFill="0" applyAlignment="0" applyProtection="0"/>
    <xf numFmtId="0" fontId="20" fillId="0" borderId="24" applyNumberFormat="0" applyFill="0" applyAlignment="0" applyProtection="0"/>
    <xf numFmtId="0" fontId="21" fillId="7" borderId="59" applyNumberFormat="0" applyAlignment="0" applyProtection="0"/>
    <xf numFmtId="0" fontId="10" fillId="23" borderId="60" applyNumberFormat="0" applyFont="0" applyAlignment="0" applyProtection="0"/>
    <xf numFmtId="0" fontId="3" fillId="0" borderId="0"/>
    <xf numFmtId="0" fontId="21" fillId="7" borderId="6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66" applyNumberFormat="0" applyFill="0" applyAlignment="0" applyProtection="0"/>
    <xf numFmtId="0" fontId="3" fillId="0" borderId="0"/>
    <xf numFmtId="0" fontId="20" fillId="0" borderId="24" applyNumberFormat="0" applyFill="0" applyAlignment="0" applyProtection="0"/>
    <xf numFmtId="0" fontId="21" fillId="7" borderId="63" applyNumberFormat="0" applyAlignment="0" applyProtection="0"/>
    <xf numFmtId="0" fontId="10" fillId="23" borderId="64" applyNumberFormat="0" applyFont="0" applyAlignment="0" applyProtection="0"/>
    <xf numFmtId="0" fontId="24" fillId="20" borderId="65" applyNumberFormat="0" applyAlignment="0" applyProtection="0"/>
    <xf numFmtId="0" fontId="26" fillId="0" borderId="66" applyNumberFormat="0" applyFill="0" applyAlignment="0" applyProtection="0"/>
    <xf numFmtId="0" fontId="20" fillId="0" borderId="24" applyNumberFormat="0" applyFill="0" applyAlignment="0" applyProtection="0"/>
    <xf numFmtId="0" fontId="14" fillId="20" borderId="5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0" borderId="6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0" borderId="61" applyNumberFormat="0" applyAlignment="0" applyProtection="0"/>
    <xf numFmtId="0" fontId="26" fillId="0" borderId="62" applyNumberFormat="0" applyFill="0" applyAlignment="0" applyProtection="0"/>
    <xf numFmtId="0" fontId="24" fillId="20" borderId="61" applyNumberFormat="0" applyAlignment="0" applyProtection="0"/>
    <xf numFmtId="0" fontId="10" fillId="23" borderId="60" applyNumberFormat="0" applyFont="0" applyAlignment="0" applyProtection="0"/>
    <xf numFmtId="0" fontId="21" fillId="7" borderId="59" applyNumberFormat="0" applyAlignment="0" applyProtection="0"/>
    <xf numFmtId="0" fontId="26" fillId="0" borderId="62" applyNumberFormat="0" applyFill="0" applyAlignment="0" applyProtection="0"/>
    <xf numFmtId="0" fontId="14" fillId="20" borderId="59" applyNumberFormat="0" applyAlignment="0" applyProtection="0"/>
    <xf numFmtId="0" fontId="21" fillId="7" borderId="59" applyNumberFormat="0" applyAlignment="0" applyProtection="0"/>
    <xf numFmtId="0" fontId="14" fillId="20" borderId="59" applyNumberFormat="0" applyAlignment="0" applyProtection="0"/>
    <xf numFmtId="0" fontId="3" fillId="0" borderId="0"/>
    <xf numFmtId="0" fontId="3" fillId="0" borderId="0"/>
    <xf numFmtId="0" fontId="24" fillId="20" borderId="65" applyNumberFormat="0" applyAlignment="0" applyProtection="0"/>
    <xf numFmtId="0" fontId="10" fillId="23" borderId="64" applyNumberFormat="0" applyFont="0" applyAlignment="0" applyProtection="0"/>
    <xf numFmtId="0" fontId="24" fillId="20" borderId="65" applyNumberFormat="0" applyAlignment="0" applyProtection="0"/>
    <xf numFmtId="0" fontId="26" fillId="0" borderId="66" applyNumberFormat="0" applyFill="0" applyAlignment="0" applyProtection="0"/>
    <xf numFmtId="0" fontId="20" fillId="0" borderId="24" applyNumberFormat="0" applyFill="0" applyAlignment="0" applyProtection="0"/>
    <xf numFmtId="0" fontId="3" fillId="0" borderId="0"/>
    <xf numFmtId="0" fontId="10" fillId="0" borderId="0"/>
    <xf numFmtId="0" fontId="10" fillId="23" borderId="64" applyNumberFormat="0" applyFont="0" applyAlignment="0" applyProtection="0"/>
    <xf numFmtId="0" fontId="24" fillId="20" borderId="65" applyNumberFormat="0" applyAlignment="0" applyProtection="0"/>
    <xf numFmtId="0" fontId="3" fillId="0" borderId="0"/>
    <xf numFmtId="0" fontId="10" fillId="23" borderId="64" applyNumberFormat="0" applyFont="0" applyAlignment="0" applyProtection="0"/>
    <xf numFmtId="0" fontId="3" fillId="0" borderId="0"/>
    <xf numFmtId="0" fontId="3" fillId="0" borderId="0"/>
    <xf numFmtId="0" fontId="14" fillId="20" borderId="63" applyNumberFormat="0" applyAlignment="0" applyProtection="0"/>
    <xf numFmtId="0" fontId="3" fillId="0" borderId="0"/>
    <xf numFmtId="0" fontId="14" fillId="20" borderId="63" applyNumberFormat="0" applyAlignment="0" applyProtection="0"/>
    <xf numFmtId="0" fontId="3" fillId="0" borderId="0"/>
    <xf numFmtId="0" fontId="21" fillId="7" borderId="63" applyNumberFormat="0" applyAlignment="0" applyProtection="0"/>
    <xf numFmtId="0" fontId="21" fillId="7" borderId="63" applyNumberFormat="0" applyAlignment="0" applyProtection="0"/>
    <xf numFmtId="0" fontId="20" fillId="0" borderId="24" applyNumberFormat="0" applyFill="0" applyAlignment="0" applyProtection="0"/>
    <xf numFmtId="0" fontId="3" fillId="0" borderId="0"/>
    <xf numFmtId="0" fontId="14" fillId="20" borderId="63" applyNumberFormat="0" applyAlignment="0" applyProtection="0"/>
    <xf numFmtId="0" fontId="10" fillId="23" borderId="64" applyNumberFormat="0" applyFont="0" applyAlignment="0" applyProtection="0"/>
    <xf numFmtId="0" fontId="21" fillId="7" borderId="63" applyNumberFormat="0" applyAlignment="0" applyProtection="0"/>
    <xf numFmtId="0" fontId="3" fillId="0" borderId="0"/>
    <xf numFmtId="0" fontId="24" fillId="20" borderId="65" applyNumberFormat="0" applyAlignment="0" applyProtection="0"/>
    <xf numFmtId="0" fontId="14" fillId="20" borderId="63" applyNumberFormat="0" applyAlignment="0" applyProtection="0"/>
    <xf numFmtId="0" fontId="21" fillId="7" borderId="63" applyNumberFormat="0" applyAlignment="0" applyProtection="0"/>
    <xf numFmtId="0" fontId="14" fillId="20" borderId="63" applyNumberFormat="0" applyAlignment="0" applyProtection="0"/>
    <xf numFmtId="0" fontId="3" fillId="0" borderId="0"/>
    <xf numFmtId="0" fontId="24" fillId="20" borderId="65" applyNumberFormat="0" applyAlignment="0" applyProtection="0"/>
    <xf numFmtId="0" fontId="26" fillId="0" borderId="66" applyNumberFormat="0" applyFill="0" applyAlignment="0" applyProtection="0"/>
    <xf numFmtId="0" fontId="20" fillId="0" borderId="24" applyNumberFormat="0" applyFill="0" applyAlignment="0" applyProtection="0"/>
    <xf numFmtId="0" fontId="21" fillId="7" borderId="63" applyNumberFormat="0" applyAlignment="0" applyProtection="0"/>
    <xf numFmtId="0" fontId="10" fillId="23" borderId="64" applyNumberFormat="0" applyFont="0" applyAlignment="0" applyProtection="0"/>
    <xf numFmtId="0" fontId="3" fillId="0" borderId="0"/>
    <xf numFmtId="0" fontId="10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24" applyNumberFormat="0" applyFill="0" applyAlignment="0" applyProtection="0"/>
    <xf numFmtId="0" fontId="14" fillId="20" borderId="63" applyNumberFormat="0" applyAlignment="0" applyProtection="0"/>
    <xf numFmtId="0" fontId="3" fillId="0" borderId="0"/>
    <xf numFmtId="0" fontId="10" fillId="23" borderId="64" applyNumberFormat="0" applyFont="0" applyAlignment="0" applyProtection="0"/>
    <xf numFmtId="0" fontId="10" fillId="23" borderId="64" applyNumberFormat="0" applyFont="0" applyAlignment="0" applyProtection="0"/>
    <xf numFmtId="0" fontId="24" fillId="20" borderId="65" applyNumberFormat="0" applyAlignment="0" applyProtection="0"/>
    <xf numFmtId="0" fontId="14" fillId="20" borderId="63" applyNumberFormat="0" applyAlignment="0" applyProtection="0"/>
    <xf numFmtId="0" fontId="26" fillId="0" borderId="66" applyNumberFormat="0" applyFill="0" applyAlignment="0" applyProtection="0"/>
    <xf numFmtId="0" fontId="3" fillId="0" borderId="0"/>
    <xf numFmtId="0" fontId="10" fillId="23" borderId="6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6" fillId="0" borderId="66" applyNumberFormat="0" applyFill="0" applyAlignment="0" applyProtection="0"/>
    <xf numFmtId="0" fontId="24" fillId="20" borderId="6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0" borderId="65" applyNumberFormat="0" applyAlignment="0" applyProtection="0"/>
    <xf numFmtId="0" fontId="26" fillId="0" borderId="66" applyNumberFormat="0" applyFill="0" applyAlignment="0" applyProtection="0"/>
    <xf numFmtId="0" fontId="24" fillId="20" borderId="65" applyNumberFormat="0" applyAlignment="0" applyProtection="0"/>
    <xf numFmtId="0" fontId="10" fillId="23" borderId="64" applyNumberFormat="0" applyFont="0" applyAlignment="0" applyProtection="0"/>
    <xf numFmtId="0" fontId="21" fillId="7" borderId="63" applyNumberFormat="0" applyAlignment="0" applyProtection="0"/>
    <xf numFmtId="0" fontId="26" fillId="0" borderId="66" applyNumberFormat="0" applyFill="0" applyAlignment="0" applyProtection="0"/>
    <xf numFmtId="0" fontId="14" fillId="20" borderId="63" applyNumberFormat="0" applyAlignment="0" applyProtection="0"/>
    <xf numFmtId="0" fontId="21" fillId="7" borderId="63" applyNumberFormat="0" applyAlignment="0" applyProtection="0"/>
    <xf numFmtId="0" fontId="14" fillId="20" borderId="63" applyNumberFormat="0" applyAlignment="0" applyProtection="0"/>
    <xf numFmtId="0" fontId="21" fillId="7" borderId="63" applyNumberFormat="0" applyAlignment="0" applyProtection="0"/>
    <xf numFmtId="0" fontId="24" fillId="20" borderId="65" applyNumberFormat="0" applyAlignment="0" applyProtection="0"/>
    <xf numFmtId="0" fontId="24" fillId="20" borderId="65" applyNumberFormat="0" applyAlignment="0" applyProtection="0"/>
    <xf numFmtId="0" fontId="20" fillId="0" borderId="2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3" borderId="64" applyNumberFormat="0" applyFont="0" applyAlignment="0" applyProtection="0"/>
    <xf numFmtId="0" fontId="10" fillId="23" borderId="64" applyNumberFormat="0" applyFont="0" applyAlignment="0" applyProtection="0"/>
    <xf numFmtId="0" fontId="24" fillId="20" borderId="65" applyNumberFormat="0" applyAlignment="0" applyProtection="0"/>
    <xf numFmtId="0" fontId="21" fillId="7" borderId="63" applyNumberFormat="0" applyAlignment="0" applyProtection="0"/>
    <xf numFmtId="0" fontId="26" fillId="0" borderId="66" applyNumberFormat="0" applyFill="0" applyAlignment="0" applyProtection="0"/>
    <xf numFmtId="0" fontId="14" fillId="20" borderId="63" applyNumberFormat="0" applyAlignment="0" applyProtection="0"/>
    <xf numFmtId="0" fontId="21" fillId="7" borderId="63" applyNumberFormat="0" applyAlignment="0" applyProtection="0"/>
    <xf numFmtId="0" fontId="14" fillId="20" borderId="63" applyNumberFormat="0" applyAlignment="0" applyProtection="0"/>
    <xf numFmtId="0" fontId="3" fillId="0" borderId="0"/>
    <xf numFmtId="0" fontId="14" fillId="20" borderId="63" applyNumberFormat="0" applyAlignment="0" applyProtection="0"/>
    <xf numFmtId="0" fontId="21" fillId="7" borderId="63" applyNumberFormat="0" applyAlignment="0" applyProtection="0"/>
    <xf numFmtId="0" fontId="10" fillId="23" borderId="64" applyNumberFormat="0" applyFont="0" applyAlignment="0" applyProtection="0"/>
    <xf numFmtId="0" fontId="24" fillId="20" borderId="65" applyNumberFormat="0" applyAlignment="0" applyProtection="0"/>
    <xf numFmtId="0" fontId="26" fillId="0" borderId="66" applyNumberFormat="0" applyFill="0" applyAlignment="0" applyProtection="0"/>
    <xf numFmtId="0" fontId="3" fillId="0" borderId="0"/>
    <xf numFmtId="0" fontId="14" fillId="20" borderId="63" applyNumberFormat="0" applyAlignment="0" applyProtection="0"/>
    <xf numFmtId="0" fontId="14" fillId="20" borderId="63" applyNumberFormat="0" applyAlignment="0" applyProtection="0"/>
    <xf numFmtId="0" fontId="10" fillId="23" borderId="64" applyNumberFormat="0" applyFont="0" applyAlignment="0" applyProtection="0"/>
    <xf numFmtId="0" fontId="3" fillId="0" borderId="0"/>
    <xf numFmtId="0" fontId="20" fillId="0" borderId="24" applyNumberFormat="0" applyFill="0" applyAlignment="0" applyProtection="0"/>
    <xf numFmtId="0" fontId="3" fillId="0" borderId="0"/>
    <xf numFmtId="0" fontId="3" fillId="0" borderId="0"/>
    <xf numFmtId="0" fontId="21" fillId="7" borderId="63" applyNumberFormat="0" applyAlignment="0" applyProtection="0"/>
    <xf numFmtId="0" fontId="10" fillId="23" borderId="64" applyNumberFormat="0" applyFont="0" applyAlignment="0" applyProtection="0"/>
    <xf numFmtId="0" fontId="20" fillId="0" borderId="24" applyNumberFormat="0" applyFill="0" applyAlignment="0" applyProtection="0"/>
    <xf numFmtId="0" fontId="3" fillId="0" borderId="0"/>
    <xf numFmtId="0" fontId="10" fillId="0" borderId="0"/>
    <xf numFmtId="0" fontId="26" fillId="0" borderId="66" applyNumberFormat="0" applyFill="0" applyAlignment="0" applyProtection="0"/>
    <xf numFmtId="0" fontId="20" fillId="0" borderId="24" applyNumberFormat="0" applyFill="0" applyAlignment="0" applyProtection="0"/>
    <xf numFmtId="0" fontId="24" fillId="20" borderId="65" applyNumberFormat="0" applyAlignment="0" applyProtection="0"/>
    <xf numFmtId="0" fontId="10" fillId="23" borderId="64" applyNumberFormat="0" applyFont="0" applyAlignment="0" applyProtection="0"/>
    <xf numFmtId="0" fontId="3" fillId="0" borderId="0"/>
    <xf numFmtId="0" fontId="3" fillId="0" borderId="0"/>
    <xf numFmtId="0" fontId="26" fillId="0" borderId="66" applyNumberFormat="0" applyFill="0" applyAlignment="0" applyProtection="0"/>
    <xf numFmtId="0" fontId="10" fillId="23" borderId="64" applyNumberFormat="0" applyFont="0" applyAlignment="0" applyProtection="0"/>
    <xf numFmtId="0" fontId="21" fillId="7" borderId="63" applyNumberFormat="0" applyAlignment="0" applyProtection="0"/>
    <xf numFmtId="0" fontId="26" fillId="0" borderId="66" applyNumberFormat="0" applyFill="0" applyAlignment="0" applyProtection="0"/>
    <xf numFmtId="0" fontId="14" fillId="20" borderId="63" applyNumberFormat="0" applyAlignment="0" applyProtection="0"/>
    <xf numFmtId="0" fontId="20" fillId="0" borderId="24" applyNumberFormat="0" applyFill="0" applyAlignment="0" applyProtection="0"/>
    <xf numFmtId="0" fontId="14" fillId="20" borderId="63" applyNumberFormat="0" applyAlignment="0" applyProtection="0"/>
    <xf numFmtId="0" fontId="21" fillId="7" borderId="63" applyNumberFormat="0" applyAlignment="0" applyProtection="0"/>
    <xf numFmtId="0" fontId="24" fillId="20" borderId="65" applyNumberFormat="0" applyAlignment="0" applyProtection="0"/>
    <xf numFmtId="0" fontId="26" fillId="0" borderId="66" applyNumberFormat="0" applyFill="0" applyAlignment="0" applyProtection="0"/>
    <xf numFmtId="0" fontId="3" fillId="0" borderId="0"/>
    <xf numFmtId="0" fontId="24" fillId="20" borderId="65" applyNumberFormat="0" applyAlignment="0" applyProtection="0"/>
    <xf numFmtId="0" fontId="26" fillId="0" borderId="66" applyNumberFormat="0" applyFill="0" applyAlignment="0" applyProtection="0"/>
    <xf numFmtId="0" fontId="24" fillId="20" borderId="65" applyNumberFormat="0" applyAlignment="0" applyProtection="0"/>
    <xf numFmtId="0" fontId="10" fillId="23" borderId="64" applyNumberFormat="0" applyFont="0" applyAlignment="0" applyProtection="0"/>
    <xf numFmtId="0" fontId="21" fillId="7" borderId="63" applyNumberFormat="0" applyAlignment="0" applyProtection="0"/>
    <xf numFmtId="0" fontId="26" fillId="0" borderId="66" applyNumberFormat="0" applyFill="0" applyAlignment="0" applyProtection="0"/>
    <xf numFmtId="0" fontId="14" fillId="20" borderId="6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0" borderId="65" applyNumberFormat="0" applyAlignment="0" applyProtection="0"/>
    <xf numFmtId="0" fontId="26" fillId="0" borderId="66" applyNumberFormat="0" applyFill="0" applyAlignment="0" applyProtection="0"/>
    <xf numFmtId="0" fontId="24" fillId="20" borderId="65" applyNumberFormat="0" applyAlignment="0" applyProtection="0"/>
    <xf numFmtId="0" fontId="10" fillId="23" borderId="64" applyNumberFormat="0" applyFont="0" applyAlignment="0" applyProtection="0"/>
    <xf numFmtId="0" fontId="21" fillId="7" borderId="63" applyNumberFormat="0" applyAlignment="0" applyProtection="0"/>
    <xf numFmtId="0" fontId="26" fillId="0" borderId="66" applyNumberFormat="0" applyFill="0" applyAlignment="0" applyProtection="0"/>
    <xf numFmtId="0" fontId="14" fillId="20" borderId="63" applyNumberFormat="0" applyAlignment="0" applyProtection="0"/>
    <xf numFmtId="0" fontId="21" fillId="7" borderId="63" applyNumberFormat="0" applyAlignment="0" applyProtection="0"/>
    <xf numFmtId="0" fontId="14" fillId="20" borderId="63" applyNumberFormat="0" applyAlignment="0" applyProtection="0"/>
    <xf numFmtId="0" fontId="3" fillId="0" borderId="0"/>
    <xf numFmtId="0" fontId="3" fillId="0" borderId="0"/>
    <xf numFmtId="0" fontId="20" fillId="0" borderId="24" applyNumberFormat="0" applyFill="0" applyAlignment="0" applyProtection="0"/>
    <xf numFmtId="0" fontId="26" fillId="0" borderId="66" applyNumberFormat="0" applyFill="0" applyAlignment="0" applyProtection="0"/>
    <xf numFmtId="0" fontId="14" fillId="20" borderId="63" applyNumberFormat="0" applyAlignment="0" applyProtection="0"/>
    <xf numFmtId="0" fontId="10" fillId="23" borderId="64" applyNumberFormat="0" applyFont="0" applyAlignment="0" applyProtection="0"/>
    <xf numFmtId="0" fontId="3" fillId="0" borderId="0"/>
    <xf numFmtId="0" fontId="10" fillId="23" borderId="64" applyNumberFormat="0" applyFont="0" applyAlignment="0" applyProtection="0"/>
    <xf numFmtId="0" fontId="10" fillId="23" borderId="64" applyNumberFormat="0" applyFont="0" applyAlignment="0" applyProtection="0"/>
    <xf numFmtId="0" fontId="24" fillId="20" borderId="65" applyNumberFormat="0" applyAlignment="0" applyProtection="0"/>
    <xf numFmtId="0" fontId="21" fillId="7" borderId="63" applyNumberFormat="0" applyAlignment="0" applyProtection="0"/>
    <xf numFmtId="0" fontId="26" fillId="0" borderId="66" applyNumberFormat="0" applyFill="0" applyAlignment="0" applyProtection="0"/>
    <xf numFmtId="0" fontId="14" fillId="20" borderId="63" applyNumberFormat="0" applyAlignment="0" applyProtection="0"/>
    <xf numFmtId="0" fontId="21" fillId="7" borderId="63" applyNumberFormat="0" applyAlignment="0" applyProtection="0"/>
    <xf numFmtId="0" fontId="14" fillId="20" borderId="63" applyNumberFormat="0" applyAlignment="0" applyProtection="0"/>
    <xf numFmtId="0" fontId="3" fillId="0" borderId="0"/>
    <xf numFmtId="0" fontId="14" fillId="20" borderId="63" applyNumberFormat="0" applyAlignment="0" applyProtection="0"/>
    <xf numFmtId="0" fontId="21" fillId="7" borderId="63" applyNumberFormat="0" applyAlignment="0" applyProtection="0"/>
    <xf numFmtId="0" fontId="10" fillId="23" borderId="64" applyNumberFormat="0" applyFont="0" applyAlignment="0" applyProtection="0"/>
    <xf numFmtId="0" fontId="24" fillId="20" borderId="65" applyNumberFormat="0" applyAlignment="0" applyProtection="0"/>
    <xf numFmtId="0" fontId="26" fillId="0" borderId="66" applyNumberFormat="0" applyFill="0" applyAlignment="0" applyProtection="0"/>
    <xf numFmtId="0" fontId="3" fillId="0" borderId="0"/>
    <xf numFmtId="0" fontId="14" fillId="20" borderId="63" applyNumberFormat="0" applyAlignment="0" applyProtection="0"/>
    <xf numFmtId="0" fontId="3" fillId="0" borderId="0"/>
    <xf numFmtId="0" fontId="3" fillId="0" borderId="0"/>
    <xf numFmtId="0" fontId="3" fillId="0" borderId="0"/>
    <xf numFmtId="0" fontId="21" fillId="7" borderId="63" applyNumberFormat="0" applyAlignment="0" applyProtection="0"/>
    <xf numFmtId="0" fontId="20" fillId="0" borderId="24" applyNumberFormat="0" applyFill="0" applyAlignment="0" applyProtection="0"/>
    <xf numFmtId="0" fontId="21" fillId="7" borderId="63" applyNumberFormat="0" applyAlignment="0" applyProtection="0"/>
    <xf numFmtId="0" fontId="21" fillId="7" borderId="63" applyNumberFormat="0" applyAlignment="0" applyProtection="0"/>
    <xf numFmtId="0" fontId="20" fillId="0" borderId="24" applyNumberFormat="0" applyFill="0" applyAlignment="0" applyProtection="0"/>
    <xf numFmtId="0" fontId="3" fillId="0" borderId="0"/>
    <xf numFmtId="0" fontId="20" fillId="0" borderId="24" applyNumberFormat="0" applyFill="0" applyAlignment="0" applyProtection="0"/>
    <xf numFmtId="0" fontId="3" fillId="0" borderId="0"/>
    <xf numFmtId="0" fontId="26" fillId="0" borderId="66" applyNumberFormat="0" applyFill="0" applyAlignment="0" applyProtection="0"/>
    <xf numFmtId="0" fontId="24" fillId="20" borderId="65" applyNumberFormat="0" applyAlignment="0" applyProtection="0"/>
    <xf numFmtId="0" fontId="10" fillId="23" borderId="64" applyNumberFormat="0" applyFont="0" applyAlignment="0" applyProtection="0"/>
    <xf numFmtId="0" fontId="10" fillId="23" borderId="64" applyNumberFormat="0" applyFont="0" applyAlignment="0" applyProtection="0"/>
    <xf numFmtId="0" fontId="24" fillId="20" borderId="65" applyNumberFormat="0" applyAlignment="0" applyProtection="0"/>
    <xf numFmtId="0" fontId="3" fillId="0" borderId="0"/>
    <xf numFmtId="0" fontId="3" fillId="0" borderId="0"/>
    <xf numFmtId="0" fontId="3" fillId="0" borderId="0"/>
    <xf numFmtId="0" fontId="10" fillId="23" borderId="64" applyNumberFormat="0" applyFont="0" applyAlignment="0" applyProtection="0"/>
    <xf numFmtId="0" fontId="10" fillId="23" borderId="64" applyNumberFormat="0" applyFont="0" applyAlignment="0" applyProtection="0"/>
    <xf numFmtId="0" fontId="24" fillId="20" borderId="65" applyNumberFormat="0" applyAlignment="0" applyProtection="0"/>
    <xf numFmtId="0" fontId="21" fillId="7" borderId="63" applyNumberFormat="0" applyAlignment="0" applyProtection="0"/>
    <xf numFmtId="0" fontId="26" fillId="0" borderId="66" applyNumberFormat="0" applyFill="0" applyAlignment="0" applyProtection="0"/>
    <xf numFmtId="0" fontId="24" fillId="20" borderId="65" applyNumberFormat="0" applyAlignment="0" applyProtection="0"/>
    <xf numFmtId="0" fontId="10" fillId="23" borderId="64" applyNumberFormat="0" applyFont="0" applyAlignment="0" applyProtection="0"/>
    <xf numFmtId="0" fontId="14" fillId="20" borderId="63" applyNumberFormat="0" applyAlignment="0" applyProtection="0"/>
    <xf numFmtId="0" fontId="24" fillId="20" borderId="65" applyNumberFormat="0" applyAlignment="0" applyProtection="0"/>
    <xf numFmtId="0" fontId="26" fillId="0" borderId="66" applyNumberFormat="0" applyFill="0" applyAlignment="0" applyProtection="0"/>
    <xf numFmtId="0" fontId="24" fillId="20" borderId="65" applyNumberFormat="0" applyAlignment="0" applyProtection="0"/>
    <xf numFmtId="0" fontId="10" fillId="23" borderId="64" applyNumberFormat="0" applyFont="0" applyAlignment="0" applyProtection="0"/>
    <xf numFmtId="0" fontId="21" fillId="7" borderId="63" applyNumberFormat="0" applyAlignment="0" applyProtection="0"/>
    <xf numFmtId="0" fontId="26" fillId="0" borderId="66" applyNumberFormat="0" applyFill="0" applyAlignment="0" applyProtection="0"/>
    <xf numFmtId="0" fontId="14" fillId="20" borderId="63" applyNumberFormat="0" applyAlignment="0" applyProtection="0"/>
    <xf numFmtId="0" fontId="26" fillId="0" borderId="6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0" borderId="65" applyNumberFormat="0" applyAlignment="0" applyProtection="0"/>
    <xf numFmtId="0" fontId="26" fillId="0" borderId="66" applyNumberFormat="0" applyFill="0" applyAlignment="0" applyProtection="0"/>
    <xf numFmtId="0" fontId="24" fillId="20" borderId="65" applyNumberFormat="0" applyAlignment="0" applyProtection="0"/>
    <xf numFmtId="0" fontId="10" fillId="23" borderId="64" applyNumberFormat="0" applyFont="0" applyAlignment="0" applyProtection="0"/>
    <xf numFmtId="0" fontId="21" fillId="7" borderId="63" applyNumberFormat="0" applyAlignment="0" applyProtection="0"/>
    <xf numFmtId="0" fontId="26" fillId="0" borderId="66" applyNumberFormat="0" applyFill="0" applyAlignment="0" applyProtection="0"/>
    <xf numFmtId="0" fontId="14" fillId="20" borderId="63" applyNumberFormat="0" applyAlignment="0" applyProtection="0"/>
    <xf numFmtId="0" fontId="21" fillId="7" borderId="63" applyNumberFormat="0" applyAlignment="0" applyProtection="0"/>
    <xf numFmtId="0" fontId="14" fillId="20" borderId="63" applyNumberFormat="0" applyAlignment="0" applyProtection="0"/>
    <xf numFmtId="0" fontId="10" fillId="0" borderId="0"/>
    <xf numFmtId="0" fontId="10" fillId="23" borderId="64" applyNumberFormat="0" applyFont="0" applyAlignment="0" applyProtection="0"/>
    <xf numFmtId="0" fontId="10" fillId="23" borderId="64" applyNumberFormat="0" applyFont="0" applyAlignment="0" applyProtection="0"/>
    <xf numFmtId="0" fontId="24" fillId="20" borderId="65" applyNumberFormat="0" applyAlignment="0" applyProtection="0"/>
    <xf numFmtId="0" fontId="21" fillId="7" borderId="63" applyNumberFormat="0" applyAlignment="0" applyProtection="0"/>
    <xf numFmtId="0" fontId="26" fillId="0" borderId="66" applyNumberFormat="0" applyFill="0" applyAlignment="0" applyProtection="0"/>
    <xf numFmtId="0" fontId="14" fillId="20" borderId="63" applyNumberFormat="0" applyAlignment="0" applyProtection="0"/>
    <xf numFmtId="0" fontId="21" fillId="7" borderId="63" applyNumberFormat="0" applyAlignment="0" applyProtection="0"/>
    <xf numFmtId="0" fontId="14" fillId="20" borderId="63" applyNumberFormat="0" applyAlignment="0" applyProtection="0"/>
    <xf numFmtId="0" fontId="26" fillId="0" borderId="66" applyNumberFormat="0" applyFill="0" applyAlignment="0" applyProtection="0"/>
    <xf numFmtId="0" fontId="14" fillId="20" borderId="63" applyNumberFormat="0" applyAlignment="0" applyProtection="0"/>
    <xf numFmtId="0" fontId="21" fillId="7" borderId="63" applyNumberFormat="0" applyAlignment="0" applyProtection="0"/>
    <xf numFmtId="0" fontId="10" fillId="23" borderId="64" applyNumberFormat="0" applyFont="0" applyAlignment="0" applyProtection="0"/>
    <xf numFmtId="0" fontId="24" fillId="20" borderId="65" applyNumberFormat="0" applyAlignment="0" applyProtection="0"/>
    <xf numFmtId="0" fontId="26" fillId="0" borderId="66" applyNumberFormat="0" applyFill="0" applyAlignment="0" applyProtection="0"/>
    <xf numFmtId="0" fontId="21" fillId="7" borderId="63" applyNumberFormat="0" applyAlignment="0" applyProtection="0"/>
    <xf numFmtId="0" fontId="20" fillId="0" borderId="24" applyNumberFormat="0" applyFill="0" applyAlignment="0" applyProtection="0"/>
    <xf numFmtId="0" fontId="14" fillId="20" borderId="63" applyNumberFormat="0" applyAlignment="0" applyProtection="0"/>
    <xf numFmtId="0" fontId="24" fillId="20" borderId="65" applyNumberFormat="0" applyAlignment="0" applyProtection="0"/>
    <xf numFmtId="0" fontId="26" fillId="0" borderId="66" applyNumberFormat="0" applyFill="0" applyAlignment="0" applyProtection="0"/>
    <xf numFmtId="0" fontId="24" fillId="20" borderId="65" applyNumberFormat="0" applyAlignment="0" applyProtection="0"/>
    <xf numFmtId="0" fontId="10" fillId="23" borderId="64" applyNumberFormat="0" applyFont="0" applyAlignment="0" applyProtection="0"/>
    <xf numFmtId="0" fontId="21" fillId="7" borderId="63" applyNumberFormat="0" applyAlignment="0" applyProtection="0"/>
    <xf numFmtId="0" fontId="26" fillId="0" borderId="66" applyNumberFormat="0" applyFill="0" applyAlignment="0" applyProtection="0"/>
    <xf numFmtId="0" fontId="14" fillId="20" borderId="6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0" borderId="65" applyNumberFormat="0" applyAlignment="0" applyProtection="0"/>
    <xf numFmtId="0" fontId="26" fillId="0" borderId="66" applyNumberFormat="0" applyFill="0" applyAlignment="0" applyProtection="0"/>
    <xf numFmtId="0" fontId="24" fillId="20" borderId="65" applyNumberFormat="0" applyAlignment="0" applyProtection="0"/>
    <xf numFmtId="0" fontId="10" fillId="23" borderId="64" applyNumberFormat="0" applyFont="0" applyAlignment="0" applyProtection="0"/>
    <xf numFmtId="0" fontId="21" fillId="7" borderId="63" applyNumberFormat="0" applyAlignment="0" applyProtection="0"/>
    <xf numFmtId="0" fontId="26" fillId="0" borderId="66" applyNumberFormat="0" applyFill="0" applyAlignment="0" applyProtection="0"/>
    <xf numFmtId="0" fontId="14" fillId="20" borderId="63" applyNumberFormat="0" applyAlignment="0" applyProtection="0"/>
    <xf numFmtId="0" fontId="21" fillId="7" borderId="63" applyNumberFormat="0" applyAlignment="0" applyProtection="0"/>
    <xf numFmtId="0" fontId="14" fillId="20" borderId="63" applyNumberFormat="0" applyAlignment="0" applyProtection="0"/>
    <xf numFmtId="0" fontId="10" fillId="23" borderId="64" applyNumberFormat="0" applyFont="0" applyAlignment="0" applyProtection="0"/>
    <xf numFmtId="0" fontId="10" fillId="23" borderId="64" applyNumberFormat="0" applyFont="0" applyAlignment="0" applyProtection="0"/>
    <xf numFmtId="0" fontId="24" fillId="20" borderId="65" applyNumberFormat="0" applyAlignment="0" applyProtection="0"/>
    <xf numFmtId="0" fontId="21" fillId="7" borderId="63" applyNumberFormat="0" applyAlignment="0" applyProtection="0"/>
    <xf numFmtId="0" fontId="26" fillId="0" borderId="66" applyNumberFormat="0" applyFill="0" applyAlignment="0" applyProtection="0"/>
    <xf numFmtId="0" fontId="14" fillId="20" borderId="63" applyNumberFormat="0" applyAlignment="0" applyProtection="0"/>
    <xf numFmtId="0" fontId="21" fillId="7" borderId="63" applyNumberFormat="0" applyAlignment="0" applyProtection="0"/>
    <xf numFmtId="0" fontId="14" fillId="20" borderId="63" applyNumberFormat="0" applyAlignment="0" applyProtection="0"/>
    <xf numFmtId="0" fontId="14" fillId="20" borderId="63" applyNumberFormat="0" applyAlignment="0" applyProtection="0"/>
    <xf numFmtId="0" fontId="21" fillId="7" borderId="63" applyNumberFormat="0" applyAlignment="0" applyProtection="0"/>
    <xf numFmtId="0" fontId="10" fillId="23" borderId="64" applyNumberFormat="0" applyFont="0" applyAlignment="0" applyProtection="0"/>
    <xf numFmtId="0" fontId="24" fillId="20" borderId="65" applyNumberFormat="0" applyAlignment="0" applyProtection="0"/>
    <xf numFmtId="0" fontId="26" fillId="0" borderId="66" applyNumberFormat="0" applyFill="0" applyAlignment="0" applyProtection="0"/>
    <xf numFmtId="0" fontId="24" fillId="20" borderId="65" applyNumberFormat="0" applyAlignment="0" applyProtection="0"/>
    <xf numFmtId="0" fontId="26" fillId="0" borderId="66" applyNumberFormat="0" applyFill="0" applyAlignment="0" applyProtection="0"/>
    <xf numFmtId="0" fontId="24" fillId="20" borderId="65" applyNumberFormat="0" applyAlignment="0" applyProtection="0"/>
    <xf numFmtId="0" fontId="10" fillId="23" borderId="64" applyNumberFormat="0" applyFont="0" applyAlignment="0" applyProtection="0"/>
    <xf numFmtId="0" fontId="21" fillId="7" borderId="63" applyNumberFormat="0" applyAlignment="0" applyProtection="0"/>
    <xf numFmtId="0" fontId="26" fillId="0" borderId="66" applyNumberFormat="0" applyFill="0" applyAlignment="0" applyProtection="0"/>
    <xf numFmtId="0" fontId="14" fillId="20" borderId="63" applyNumberFormat="0" applyAlignment="0" applyProtection="0"/>
    <xf numFmtId="44" fontId="32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24" applyNumberFormat="0" applyFill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2" fillId="0" borderId="0"/>
    <xf numFmtId="0" fontId="21" fillId="7" borderId="76" applyNumberFormat="0" applyAlignment="0" applyProtection="0"/>
    <xf numFmtId="44" fontId="2" fillId="0" borderId="0" applyFont="0" applyFill="0" applyBorder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0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3" borderId="77" applyNumberFormat="0" applyFon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4" fillId="20" borderId="76" applyNumberFormat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0" fillId="0" borderId="24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0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44" fontId="2" fillId="0" borderId="0" applyFont="0" applyFill="0" applyBorder="0" applyAlignment="0" applyProtection="0"/>
    <xf numFmtId="0" fontId="20" fillId="0" borderId="24" applyNumberFormat="0" applyFill="0" applyAlignment="0" applyProtection="0"/>
    <xf numFmtId="0" fontId="10" fillId="23" borderId="77" applyNumberFormat="0" applyFont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79" applyNumberFormat="0" applyFill="0" applyAlignment="0" applyProtection="0"/>
    <xf numFmtId="0" fontId="2" fillId="0" borderId="0"/>
    <xf numFmtId="0" fontId="21" fillId="7" borderId="76" applyNumberFormat="0" applyAlignment="0" applyProtection="0"/>
    <xf numFmtId="44" fontId="2" fillId="0" borderId="0" applyFont="0" applyFill="0" applyBorder="0" applyAlignment="0" applyProtection="0"/>
    <xf numFmtId="0" fontId="10" fillId="23" borderId="77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4" fillId="20" borderId="78" applyNumberFormat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44" fontId="2" fillId="0" borderId="0" applyFont="0" applyFill="0" applyBorder="0" applyAlignment="0" applyProtection="0"/>
    <xf numFmtId="0" fontId="24" fillId="20" borderId="78" applyNumberFormat="0" applyAlignment="0" applyProtection="0"/>
    <xf numFmtId="44" fontId="2" fillId="0" borderId="0" applyFont="0" applyFill="0" applyBorder="0" applyAlignment="0" applyProtection="0"/>
    <xf numFmtId="0" fontId="10" fillId="23" borderId="7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20" borderId="76" applyNumberFormat="0" applyAlignment="0" applyProtection="0"/>
    <xf numFmtId="0" fontId="10" fillId="23" borderId="77" applyNumberFormat="0" applyFon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" fillId="0" borderId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" fillId="0" borderId="0"/>
    <xf numFmtId="0" fontId="26" fillId="0" borderId="79" applyNumberFormat="0" applyFill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3" borderId="77" applyNumberFormat="0" applyFon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44" fontId="2" fillId="0" borderId="0" applyFont="0" applyFill="0" applyBorder="0" applyAlignment="0" applyProtection="0"/>
    <xf numFmtId="0" fontId="14" fillId="20" borderId="76" applyNumberFormat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3" borderId="77" applyNumberFormat="0" applyFont="0" applyAlignment="0" applyProtection="0"/>
    <xf numFmtId="0" fontId="2" fillId="0" borderId="0"/>
    <xf numFmtId="0" fontId="2" fillId="0" borderId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1" fillId="7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14" fillId="20" borderId="76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" fillId="0" borderId="0"/>
    <xf numFmtId="0" fontId="21" fillId="7" borderId="76" applyNumberFormat="0" applyAlignment="0" applyProtection="0"/>
    <xf numFmtId="0" fontId="10" fillId="23" borderId="7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23" borderId="77" applyNumberFormat="0" applyFont="0" applyAlignment="0" applyProtection="0"/>
    <xf numFmtId="0" fontId="2" fillId="0" borderId="0"/>
    <xf numFmtId="0" fontId="2" fillId="0" borderId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1" fillId="7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14" fillId="20" borderId="76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" fillId="0" borderId="0"/>
    <xf numFmtId="0" fontId="21" fillId="7" borderId="76" applyNumberFormat="0" applyAlignment="0" applyProtection="0"/>
    <xf numFmtId="0" fontId="10" fillId="23" borderId="7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" fillId="0" borderId="0"/>
    <xf numFmtId="0" fontId="2" fillId="0" borderId="0"/>
    <xf numFmtId="0" fontId="21" fillId="7" borderId="76" applyNumberForma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14" fillId="20" borderId="76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3" borderId="77" applyNumberFormat="0" applyFont="0" applyAlignment="0" applyProtection="0"/>
    <xf numFmtId="0" fontId="2" fillId="0" borderId="0"/>
    <xf numFmtId="0" fontId="2" fillId="0" borderId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1" fillId="7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14" fillId="20" borderId="76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0" fillId="23" borderId="77" applyNumberFormat="0" applyFont="0" applyAlignment="0" applyProtection="0"/>
    <xf numFmtId="0" fontId="2" fillId="0" borderId="0"/>
    <xf numFmtId="0" fontId="21" fillId="7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" fillId="0" borderId="0"/>
    <xf numFmtId="0" fontId="21" fillId="7" borderId="76" applyNumberForma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10" fillId="23" borderId="64" applyNumberFormat="0" applyFont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" fillId="0" borderId="0"/>
    <xf numFmtId="0" fontId="10" fillId="23" borderId="77" applyNumberFormat="0" applyFont="0" applyAlignment="0" applyProtection="0"/>
    <xf numFmtId="0" fontId="2" fillId="0" borderId="0"/>
    <xf numFmtId="0" fontId="2" fillId="0" borderId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1" fillId="7" borderId="76" applyNumberFormat="0" applyAlignment="0" applyProtection="0"/>
    <xf numFmtId="0" fontId="21" fillId="7" borderId="76" applyNumberFormat="0" applyAlignment="0" applyProtection="0"/>
    <xf numFmtId="0" fontId="21" fillId="7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0" fillId="23" borderId="77" applyNumberFormat="0" applyFont="0" applyAlignment="0" applyProtection="0"/>
    <xf numFmtId="0" fontId="2" fillId="0" borderId="0"/>
    <xf numFmtId="0" fontId="10" fillId="23" borderId="7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20" borderId="76" applyNumberFormat="0" applyAlignment="0" applyProtection="0"/>
    <xf numFmtId="0" fontId="2" fillId="0" borderId="0"/>
    <xf numFmtId="0" fontId="10" fillId="23" borderId="77" applyNumberFormat="0" applyFon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14" fillId="20" borderId="76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0" fillId="23" borderId="7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24" fillId="20" borderId="78" applyNumberFormat="0" applyAlignment="0" applyProtection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3" borderId="77" applyNumberFormat="0" applyFon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4" fillId="20" borderId="76" applyNumberFormat="0" applyAlignment="0" applyProtection="0"/>
    <xf numFmtId="0" fontId="14" fillId="20" borderId="76" applyNumberFormat="0" applyAlignment="0" applyProtection="0"/>
    <xf numFmtId="0" fontId="10" fillId="23" borderId="77" applyNumberFormat="0" applyFont="0" applyAlignment="0" applyProtection="0"/>
    <xf numFmtId="0" fontId="2" fillId="0" borderId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21" fillId="7" borderId="76" applyNumberFormat="0" applyAlignment="0" applyProtection="0"/>
    <xf numFmtId="0" fontId="10" fillId="23" borderId="77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6" fillId="0" borderId="79" applyNumberFormat="0" applyFill="0" applyAlignment="0" applyProtection="0"/>
    <xf numFmtId="0" fontId="20" fillId="0" borderId="24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10" fillId="23" borderId="77" applyNumberFormat="0" applyFont="0" applyAlignment="0" applyProtection="0"/>
    <xf numFmtId="0" fontId="2" fillId="0" borderId="0"/>
    <xf numFmtId="0" fontId="10" fillId="23" borderId="77" applyNumberFormat="0" applyFon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1" fillId="7" borderId="76" applyNumberFormat="0" applyAlignment="0" applyProtection="0"/>
    <xf numFmtId="44" fontId="2" fillId="0" borderId="0" applyFont="0" applyFill="0" applyBorder="0" applyAlignment="0" applyProtection="0"/>
    <xf numFmtId="0" fontId="21" fillId="7" borderId="76" applyNumberFormat="0" applyAlignment="0" applyProtection="0"/>
    <xf numFmtId="0" fontId="21" fillId="7" borderId="76" applyNumberFormat="0" applyAlignment="0" applyProtection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23" borderId="77" applyNumberFormat="0" applyFon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14" fillId="20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10" fillId="0" borderId="0"/>
    <xf numFmtId="0" fontId="10" fillId="23" borderId="77" applyNumberFormat="0" applyFon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10" fillId="23" borderId="77" applyNumberFormat="0" applyFon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0" fillId="23" borderId="77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77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44" fontId="2" fillId="0" borderId="0" applyFont="0" applyFill="0" applyBorder="0" applyAlignment="0" applyProtection="0"/>
    <xf numFmtId="0" fontId="21" fillId="7" borderId="76" applyNumberFormat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79" applyNumberFormat="0" applyFill="0" applyAlignment="0" applyProtection="0"/>
    <xf numFmtId="0" fontId="2" fillId="0" borderId="0"/>
    <xf numFmtId="0" fontId="21" fillId="7" borderId="76" applyNumberFormat="0" applyAlignment="0" applyProtection="0"/>
    <xf numFmtId="44" fontId="2" fillId="0" borderId="0" applyFont="0" applyFill="0" applyBorder="0" applyAlignment="0" applyProtection="0"/>
    <xf numFmtId="0" fontId="10" fillId="23" borderId="64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4" fillId="20" borderId="78" applyNumberFormat="0" applyAlignment="0" applyProtection="0"/>
    <xf numFmtId="0" fontId="2" fillId="0" borderId="0"/>
    <xf numFmtId="0" fontId="26" fillId="0" borderId="79" applyNumberFormat="0" applyFill="0" applyAlignment="0" applyProtection="0"/>
    <xf numFmtId="0" fontId="2" fillId="0" borderId="0"/>
    <xf numFmtId="0" fontId="24" fillId="20" borderId="78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20" borderId="76" applyNumberFormat="0" applyAlignment="0" applyProtection="0"/>
    <xf numFmtId="0" fontId="2" fillId="0" borderId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0" fillId="23" borderId="64" applyNumberFormat="0" applyFont="0" applyAlignment="0" applyProtection="0"/>
    <xf numFmtId="0" fontId="24" fillId="20" borderId="78" applyNumberFormat="0" applyAlignment="0" applyProtection="0"/>
    <xf numFmtId="0" fontId="2" fillId="0" borderId="0"/>
    <xf numFmtId="0" fontId="26" fillId="0" borderId="7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3" borderId="64" applyNumberFormat="0" applyFont="0" applyAlignment="0" applyProtection="0"/>
    <xf numFmtId="0" fontId="10" fillId="23" borderId="64" applyNumberFormat="0" applyFont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10" fillId="23" borderId="64" applyNumberFormat="0" applyFont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0" fillId="23" borderId="64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1" fillId="7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14" fillId="20" borderId="76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" fillId="0" borderId="0"/>
    <xf numFmtId="0" fontId="21" fillId="7" borderId="76" applyNumberFormat="0" applyAlignment="0" applyProtection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0" fillId="0" borderId="24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0" fillId="23" borderId="64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1" fillId="7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14" fillId="20" borderId="76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" fillId="0" borderId="0"/>
    <xf numFmtId="0" fontId="21" fillId="7" borderId="76" applyNumberFormat="0" applyAlignment="0" applyProtection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0" fillId="23" borderId="64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14" fillId="20" borderId="76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1" fillId="7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14" fillId="20" borderId="76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0" fillId="0" borderId="24" applyNumberFormat="0" applyFill="0" applyAlignment="0" applyProtection="0"/>
    <xf numFmtId="0" fontId="21" fillId="7" borderId="76" applyNumberFormat="0" applyAlignment="0" applyProtection="0"/>
    <xf numFmtId="0" fontId="10" fillId="23" borderId="64" applyNumberFormat="0" applyFont="0" applyAlignment="0" applyProtection="0"/>
    <xf numFmtId="0" fontId="2" fillId="0" borderId="0"/>
    <xf numFmtId="0" fontId="21" fillId="7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" fillId="0" borderId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4" fillId="20" borderId="78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6" fillId="0" borderId="79" applyNumberFormat="0" applyFill="0" applyAlignment="0" applyProtection="0"/>
    <xf numFmtId="0" fontId="2" fillId="0" borderId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1" fillId="7" borderId="76" applyNumberFormat="0" applyAlignment="0" applyProtection="0"/>
    <xf numFmtId="0" fontId="21" fillId="7" borderId="76" applyNumberFormat="0" applyAlignment="0" applyProtection="0"/>
    <xf numFmtId="0" fontId="2" fillId="0" borderId="0"/>
    <xf numFmtId="0" fontId="2" fillId="0" borderId="0"/>
    <xf numFmtId="0" fontId="14" fillId="20" borderId="76" applyNumberFormat="0" applyAlignment="0" applyProtection="0"/>
    <xf numFmtId="0" fontId="20" fillId="0" borderId="24" applyNumberFormat="0" applyFill="0" applyAlignment="0" applyProtection="0"/>
    <xf numFmtId="0" fontId="21" fillId="7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2" fillId="0" borderId="0"/>
    <xf numFmtId="0" fontId="21" fillId="7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14" fillId="20" borderId="76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24" fillId="20" borderId="78" applyNumberFormat="0" applyAlignment="0" applyProtection="0"/>
    <xf numFmtId="0" fontId="24" fillId="20" borderId="78" applyNumberFormat="0" applyAlignment="0" applyProtection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24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1" fillId="7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4" fillId="20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4" fillId="20" borderId="78" applyNumberFormat="0" applyAlignment="0" applyProtection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1" fillId="7" borderId="76" applyNumberFormat="0" applyAlignment="0" applyProtection="0"/>
    <xf numFmtId="0" fontId="24" fillId="20" borderId="78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1" fillId="7" borderId="76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1" fillId="7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4" fillId="20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0" fillId="23" borderId="64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20" borderId="76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0" fillId="23" borderId="64" applyNumberFormat="0" applyFont="0" applyAlignment="0" applyProtection="0"/>
    <xf numFmtId="0" fontId="24" fillId="20" borderId="78" applyNumberFormat="0" applyAlignment="0" applyProtection="0"/>
    <xf numFmtId="0" fontId="2" fillId="0" borderId="0"/>
    <xf numFmtId="0" fontId="26" fillId="0" borderId="7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3" borderId="64" applyNumberFormat="0" applyFont="0" applyAlignment="0" applyProtection="0"/>
    <xf numFmtId="0" fontId="10" fillId="23" borderId="64" applyNumberFormat="0" applyFont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0" fillId="23" borderId="64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1" fillId="7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14" fillId="20" borderId="76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10" fillId="23" borderId="64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1" fillId="7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14" fillId="20" borderId="76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10" fillId="23" borderId="64" applyNumberFormat="0" applyFon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14" fillId="20" borderId="76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3" borderId="64" applyNumberFormat="0" applyFont="0" applyAlignment="0" applyProtection="0"/>
    <xf numFmtId="0" fontId="2" fillId="0" borderId="0"/>
    <xf numFmtId="0" fontId="2" fillId="0" borderId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1" fillId="7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14" fillId="20" borderId="76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10" fillId="23" borderId="64" applyNumberFormat="0" applyFont="0" applyAlignment="0" applyProtection="0"/>
    <xf numFmtId="0" fontId="2" fillId="0" borderId="0"/>
    <xf numFmtId="0" fontId="21" fillId="7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" fillId="0" borderId="0"/>
    <xf numFmtId="0" fontId="21" fillId="7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0" fillId="23" borderId="64" applyNumberFormat="0" applyFon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4" fillId="20" borderId="78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1" fillId="7" borderId="76" applyNumberFormat="0" applyAlignment="0" applyProtection="0"/>
    <xf numFmtId="0" fontId="21" fillId="7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1" fillId="7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20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14" fillId="20" borderId="76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24" fillId="20" borderId="78" applyNumberFormat="0" applyAlignment="0" applyProtection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1" fillId="7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4" fillId="20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1" fillId="7" borderId="76" applyNumberFormat="0" applyAlignment="0" applyProtection="0"/>
    <xf numFmtId="0" fontId="2" fillId="0" borderId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" fillId="0" borderId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" fillId="0" borderId="0"/>
    <xf numFmtId="0" fontId="14" fillId="20" borderId="76" applyNumberFormat="0" applyAlignment="0" applyProtection="0"/>
    <xf numFmtId="0" fontId="21" fillId="7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1" fillId="7" borderId="76" applyNumberFormat="0" applyAlignment="0" applyProtection="0"/>
    <xf numFmtId="0" fontId="21" fillId="7" borderId="76" applyNumberFormat="0" applyAlignment="0" applyProtection="0"/>
    <xf numFmtId="0" fontId="21" fillId="7" borderId="76" applyNumberFormat="0" applyAlignment="0" applyProtection="0"/>
    <xf numFmtId="0" fontId="2" fillId="0" borderId="0"/>
    <xf numFmtId="0" fontId="2" fillId="0" borderId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4" fillId="20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14" fillId="20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6" fillId="0" borderId="7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14" fillId="20" borderId="76" applyNumberFormat="0" applyAlignment="0" applyProtection="0"/>
    <xf numFmtId="0" fontId="14" fillId="20" borderId="76" applyNumberFormat="0" applyAlignment="0" applyProtection="0"/>
    <xf numFmtId="0" fontId="21" fillId="7" borderId="76" applyNumberFormat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6" fillId="0" borderId="79" applyNumberFormat="0" applyFill="0" applyAlignment="0" applyProtection="0"/>
    <xf numFmtId="0" fontId="24" fillId="20" borderId="78" applyNumberFormat="0" applyAlignment="0" applyProtection="0"/>
    <xf numFmtId="0" fontId="21" fillId="7" borderId="76" applyNumberFormat="0" applyAlignment="0" applyProtection="0"/>
    <xf numFmtId="0" fontId="26" fillId="0" borderId="79" applyNumberFormat="0" applyFill="0" applyAlignment="0" applyProtection="0"/>
    <xf numFmtId="0" fontId="14" fillId="20" borderId="76" applyNumberFormat="0" applyAlignment="0" applyProtection="0"/>
    <xf numFmtId="0" fontId="1" fillId="0" borderId="0"/>
    <xf numFmtId="44" fontId="1" fillId="0" borderId="0" applyFont="0" applyFill="0" applyBorder="0" applyAlignment="0" applyProtection="0"/>
    <xf numFmtId="0" fontId="37" fillId="36" borderId="0" applyNumberFormat="0" applyBorder="0" applyAlignment="0" applyProtection="0"/>
    <xf numFmtId="0" fontId="1" fillId="37" borderId="0" applyNumberFormat="0" applyBorder="0" applyAlignment="0" applyProtection="0"/>
    <xf numFmtId="0" fontId="38" fillId="38" borderId="0" applyNumberFormat="0" applyBorder="0" applyAlignment="0" applyProtection="0"/>
    <xf numFmtId="0" fontId="39" fillId="39" borderId="83" applyNumberFormat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</cellStyleXfs>
  <cellXfs count="298">
    <xf numFmtId="0" fontId="0" fillId="0" borderId="0" xfId="0"/>
    <xf numFmtId="0" fontId="10" fillId="0" borderId="33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8" fillId="0" borderId="33" xfId="0" applyFont="1" applyFill="1" applyBorder="1"/>
    <xf numFmtId="0" fontId="10" fillId="0" borderId="33" xfId="0" applyFont="1" applyFill="1" applyBorder="1"/>
    <xf numFmtId="6" fontId="28" fillId="0" borderId="33" xfId="0" applyNumberFormat="1" applyFont="1" applyFill="1" applyBorder="1" applyAlignment="1">
      <alignment wrapText="1"/>
    </xf>
    <xf numFmtId="164" fontId="28" fillId="0" borderId="0" xfId="0" applyNumberFormat="1" applyFont="1" applyFill="1" applyBorder="1" applyAlignment="1">
      <alignment wrapText="1"/>
    </xf>
    <xf numFmtId="6" fontId="28" fillId="0" borderId="0" xfId="0" applyNumberFormat="1" applyFont="1" applyFill="1" applyBorder="1" applyAlignment="1">
      <alignment wrapText="1"/>
    </xf>
    <xf numFmtId="6" fontId="28" fillId="0" borderId="33" xfId="0" applyNumberFormat="1" applyFont="1" applyFill="1" applyBorder="1"/>
    <xf numFmtId="0" fontId="28" fillId="0" borderId="33" xfId="0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wrapText="1"/>
    </xf>
    <xf numFmtId="0" fontId="10" fillId="0" borderId="0" xfId="0" applyFont="1"/>
    <xf numFmtId="164" fontId="10" fillId="0" borderId="0" xfId="0" applyNumberFormat="1" applyFont="1" applyFill="1" applyBorder="1"/>
    <xf numFmtId="6" fontId="10" fillId="0" borderId="33" xfId="0" applyNumberFormat="1" applyFont="1" applyFill="1" applyBorder="1"/>
    <xf numFmtId="0" fontId="10" fillId="0" borderId="40" xfId="0" applyFont="1" applyFill="1" applyBorder="1"/>
    <xf numFmtId="166" fontId="10" fillId="25" borderId="41" xfId="0" applyNumberFormat="1" applyFont="1" applyFill="1" applyBorder="1" applyAlignment="1">
      <alignment horizontal="center"/>
    </xf>
    <xf numFmtId="0" fontId="28" fillId="0" borderId="40" xfId="0" applyFont="1" applyFill="1" applyBorder="1" applyAlignment="1">
      <alignment horizontal="right"/>
    </xf>
    <xf numFmtId="166" fontId="28" fillId="25" borderId="41" xfId="0" applyNumberFormat="1" applyFont="1" applyFill="1" applyBorder="1" applyAlignment="1"/>
    <xf numFmtId="0" fontId="28" fillId="25" borderId="41" xfId="0" applyFont="1" applyFill="1" applyBorder="1" applyAlignment="1">
      <alignment wrapText="1"/>
    </xf>
    <xf numFmtId="0" fontId="10" fillId="0" borderId="40" xfId="0" applyFont="1" applyFill="1" applyBorder="1" applyAlignment="1"/>
    <xf numFmtId="166" fontId="10" fillId="25" borderId="41" xfId="0" applyNumberFormat="1" applyFont="1" applyFill="1" applyBorder="1" applyAlignment="1">
      <alignment wrapText="1"/>
    </xf>
    <xf numFmtId="0" fontId="28" fillId="0" borderId="42" xfId="0" applyFont="1" applyFill="1" applyBorder="1" applyAlignment="1">
      <alignment horizontal="right"/>
    </xf>
    <xf numFmtId="0" fontId="28" fillId="0" borderId="43" xfId="0" applyFont="1" applyFill="1" applyBorder="1" applyAlignment="1">
      <alignment horizontal="right"/>
    </xf>
    <xf numFmtId="166" fontId="28" fillId="25" borderId="44" xfId="0" applyNumberFormat="1" applyFont="1" applyFill="1" applyBorder="1" applyAlignment="1"/>
    <xf numFmtId="166" fontId="28" fillId="0" borderId="0" xfId="0" applyNumberFormat="1" applyFont="1" applyFill="1" applyBorder="1" applyAlignment="1"/>
    <xf numFmtId="9" fontId="10" fillId="0" borderId="0" xfId="114" applyFont="1" applyFill="1" applyBorder="1"/>
    <xf numFmtId="0" fontId="28" fillId="25" borderId="47" xfId="0" applyFont="1" applyFill="1" applyBorder="1" applyAlignment="1"/>
    <xf numFmtId="166" fontId="28" fillId="25" borderId="44" xfId="0" applyNumberFormat="1" applyFont="1" applyFill="1" applyBorder="1" applyAlignment="1">
      <alignment wrapText="1"/>
    </xf>
    <xf numFmtId="166" fontId="28" fillId="25" borderId="47" xfId="0" applyNumberFormat="1" applyFont="1" applyFill="1" applyBorder="1" applyAlignment="1">
      <alignment wrapText="1"/>
    </xf>
    <xf numFmtId="0" fontId="28" fillId="25" borderId="35" xfId="0" applyFont="1" applyFill="1" applyBorder="1" applyAlignment="1">
      <alignment horizontal="centerContinuous"/>
    </xf>
    <xf numFmtId="0" fontId="28" fillId="25" borderId="36" xfId="0" applyFont="1" applyFill="1" applyBorder="1" applyAlignment="1">
      <alignment horizontal="centerContinuous"/>
    </xf>
    <xf numFmtId="0" fontId="28" fillId="25" borderId="37" xfId="0" applyFont="1" applyFill="1" applyBorder="1" applyAlignment="1">
      <alignment horizontal="centerContinuous" wrapText="1"/>
    </xf>
    <xf numFmtId="0" fontId="10" fillId="25" borderId="0" xfId="0" applyFont="1" applyFill="1" applyBorder="1" applyAlignment="1">
      <alignment horizontal="centerContinuous"/>
    </xf>
    <xf numFmtId="0" fontId="10" fillId="25" borderId="39" xfId="0" applyFont="1" applyFill="1" applyBorder="1" applyAlignment="1">
      <alignment horizontal="centerContinuous"/>
    </xf>
    <xf numFmtId="0" fontId="10" fillId="24" borderId="36" xfId="0" applyFont="1" applyFill="1" applyBorder="1" applyAlignment="1">
      <alignment horizontal="centerContinuous"/>
    </xf>
    <xf numFmtId="0" fontId="28" fillId="24" borderId="37" xfId="0" applyFont="1" applyFill="1" applyBorder="1" applyAlignment="1">
      <alignment horizontal="centerContinuous"/>
    </xf>
    <xf numFmtId="0" fontId="10" fillId="24" borderId="0" xfId="0" applyFont="1" applyFill="1" applyBorder="1" applyAlignment="1">
      <alignment horizontal="centerContinuous"/>
    </xf>
    <xf numFmtId="0" fontId="10" fillId="24" borderId="39" xfId="0" applyFont="1" applyFill="1" applyBorder="1" applyAlignment="1">
      <alignment horizontal="centerContinuous"/>
    </xf>
    <xf numFmtId="6" fontId="28" fillId="0" borderId="43" xfId="0" applyNumberFormat="1" applyFont="1" applyFill="1" applyBorder="1" applyAlignment="1">
      <alignment wrapText="1"/>
    </xf>
    <xf numFmtId="6" fontId="28" fillId="0" borderId="43" xfId="0" applyNumberFormat="1" applyFont="1" applyFill="1" applyBorder="1"/>
    <xf numFmtId="166" fontId="10" fillId="24" borderId="41" xfId="0" applyNumberFormat="1" applyFont="1" applyFill="1" applyBorder="1" applyAlignment="1">
      <alignment horizontal="center"/>
    </xf>
    <xf numFmtId="166" fontId="28" fillId="24" borderId="41" xfId="0" applyNumberFormat="1" applyFont="1" applyFill="1" applyBorder="1" applyAlignment="1"/>
    <xf numFmtId="166" fontId="28" fillId="24" borderId="44" xfId="0" applyNumberFormat="1" applyFont="1" applyFill="1" applyBorder="1" applyAlignment="1"/>
    <xf numFmtId="0" fontId="28" fillId="24" borderId="47" xfId="0" applyFont="1" applyFill="1" applyBorder="1" applyAlignment="1"/>
    <xf numFmtId="166" fontId="10" fillId="24" borderId="41" xfId="114" applyNumberFormat="1" applyFont="1" applyFill="1" applyBorder="1"/>
    <xf numFmtId="166" fontId="28" fillId="24" borderId="41" xfId="114" applyNumberFormat="1" applyFont="1" applyFill="1" applyBorder="1"/>
    <xf numFmtId="166" fontId="28" fillId="24" borderId="44" xfId="114" applyNumberFormat="1" applyFont="1" applyFill="1" applyBorder="1"/>
    <xf numFmtId="0" fontId="28" fillId="24" borderId="35" xfId="0" applyFont="1" applyFill="1" applyBorder="1" applyAlignment="1">
      <alignment horizontal="centerContinuous"/>
    </xf>
    <xf numFmtId="166" fontId="10" fillId="0" borderId="49" xfId="0" applyNumberFormat="1" applyFont="1" applyFill="1" applyBorder="1" applyAlignment="1">
      <alignment wrapText="1"/>
    </xf>
    <xf numFmtId="0" fontId="28" fillId="24" borderId="41" xfId="0" applyFont="1" applyFill="1" applyBorder="1" applyAlignment="1"/>
    <xf numFmtId="166" fontId="10" fillId="0" borderId="49" xfId="0" applyNumberFormat="1" applyFont="1" applyFill="1" applyBorder="1" applyAlignment="1">
      <alignment horizontal="center"/>
    </xf>
    <xf numFmtId="166" fontId="28" fillId="0" borderId="49" xfId="0" applyNumberFormat="1" applyFont="1" applyFill="1" applyBorder="1" applyAlignment="1"/>
    <xf numFmtId="166" fontId="10" fillId="0" borderId="49" xfId="0" applyNumberFormat="1" applyFont="1" applyFill="1" applyBorder="1" applyAlignment="1"/>
    <xf numFmtId="166" fontId="28" fillId="0" borderId="50" xfId="0" applyNumberFormat="1" applyFont="1" applyFill="1" applyBorder="1" applyAlignment="1"/>
    <xf numFmtId="166" fontId="28" fillId="0" borderId="50" xfId="0" applyNumberFormat="1" applyFont="1" applyFill="1" applyBorder="1" applyAlignment="1">
      <alignment wrapText="1"/>
    </xf>
    <xf numFmtId="0" fontId="10" fillId="0" borderId="49" xfId="0" applyFont="1" applyBorder="1"/>
    <xf numFmtId="0" fontId="10" fillId="0" borderId="50" xfId="0" applyFont="1" applyBorder="1"/>
    <xf numFmtId="0" fontId="28" fillId="25" borderId="38" xfId="0" applyFont="1" applyFill="1" applyBorder="1" applyAlignment="1">
      <alignment horizontal="centerContinuous"/>
    </xf>
    <xf numFmtId="0" fontId="28" fillId="24" borderId="38" xfId="0" applyFont="1" applyFill="1" applyBorder="1" applyAlignment="1">
      <alignment horizontal="centerContinuous"/>
    </xf>
    <xf numFmtId="10" fontId="28" fillId="0" borderId="33" xfId="0" applyNumberFormat="1" applyFont="1" applyFill="1" applyBorder="1" applyAlignment="1">
      <alignment horizontal="right"/>
    </xf>
    <xf numFmtId="166" fontId="28" fillId="26" borderId="41" xfId="0" applyNumberFormat="1" applyFont="1" applyFill="1" applyBorder="1" applyAlignment="1"/>
    <xf numFmtId="166" fontId="28" fillId="26" borderId="44" xfId="0" applyNumberFormat="1" applyFont="1" applyFill="1" applyBorder="1" applyAlignment="1"/>
    <xf numFmtId="0" fontId="28" fillId="26" borderId="47" xfId="0" applyFont="1" applyFill="1" applyBorder="1" applyAlignment="1"/>
    <xf numFmtId="166" fontId="10" fillId="26" borderId="41" xfId="114" applyNumberFormat="1" applyFont="1" applyFill="1" applyBorder="1"/>
    <xf numFmtId="166" fontId="28" fillId="26" borderId="41" xfId="114" applyNumberFormat="1" applyFont="1" applyFill="1" applyBorder="1"/>
    <xf numFmtId="166" fontId="28" fillId="26" borderId="44" xfId="114" applyNumberFormat="1" applyFont="1" applyFill="1" applyBorder="1"/>
    <xf numFmtId="0" fontId="28" fillId="27" borderId="47" xfId="0" applyFont="1" applyFill="1" applyBorder="1" applyAlignment="1"/>
    <xf numFmtId="166" fontId="10" fillId="27" borderId="41" xfId="114" applyNumberFormat="1" applyFont="1" applyFill="1" applyBorder="1"/>
    <xf numFmtId="166" fontId="28" fillId="27" borderId="41" xfId="114" applyNumberFormat="1" applyFont="1" applyFill="1" applyBorder="1"/>
    <xf numFmtId="166" fontId="28" fillId="27" borderId="44" xfId="114" applyNumberFormat="1" applyFont="1" applyFill="1" applyBorder="1"/>
    <xf numFmtId="166" fontId="28" fillId="27" borderId="41" xfId="0" applyNumberFormat="1" applyFont="1" applyFill="1" applyBorder="1" applyAlignment="1"/>
    <xf numFmtId="166" fontId="28" fillId="27" borderId="44" xfId="0" applyNumberFormat="1" applyFont="1" applyFill="1" applyBorder="1" applyAlignment="1"/>
    <xf numFmtId="166" fontId="10" fillId="0" borderId="50" xfId="0" applyNumberFormat="1" applyFont="1" applyFill="1" applyBorder="1" applyAlignment="1">
      <alignment horizontal="center"/>
    </xf>
    <xf numFmtId="0" fontId="28" fillId="25" borderId="45" xfId="0" applyFont="1" applyFill="1" applyBorder="1" applyAlignment="1">
      <alignment horizontal="center"/>
    </xf>
    <xf numFmtId="0" fontId="28" fillId="25" borderId="46" xfId="0" applyFont="1" applyFill="1" applyBorder="1" applyAlignment="1"/>
    <xf numFmtId="0" fontId="28" fillId="25" borderId="40" xfId="0" applyFont="1" applyFill="1" applyBorder="1" applyAlignment="1">
      <alignment horizontal="center"/>
    </xf>
    <xf numFmtId="0" fontId="28" fillId="25" borderId="33" xfId="0" applyFont="1" applyFill="1" applyBorder="1" applyAlignment="1"/>
    <xf numFmtId="0" fontId="28" fillId="25" borderId="49" xfId="0" applyFont="1" applyFill="1" applyBorder="1" applyAlignment="1">
      <alignment wrapText="1"/>
    </xf>
    <xf numFmtId="0" fontId="28" fillId="25" borderId="49" xfId="0" applyFont="1" applyFill="1" applyBorder="1" applyAlignment="1"/>
    <xf numFmtId="0" fontId="28" fillId="25" borderId="48" xfId="0" applyFont="1" applyFill="1" applyBorder="1" applyAlignment="1"/>
    <xf numFmtId="0" fontId="10" fillId="25" borderId="48" xfId="0" applyFont="1" applyFill="1" applyBorder="1"/>
    <xf numFmtId="166" fontId="28" fillId="25" borderId="48" xfId="0" applyNumberFormat="1" applyFont="1" applyFill="1" applyBorder="1" applyAlignment="1">
      <alignment wrapText="1"/>
    </xf>
    <xf numFmtId="0" fontId="28" fillId="24" borderId="48" xfId="0" applyFont="1" applyFill="1" applyBorder="1" applyAlignment="1"/>
    <xf numFmtId="0" fontId="10" fillId="24" borderId="48" xfId="0" applyFont="1" applyFill="1" applyBorder="1"/>
    <xf numFmtId="0" fontId="28" fillId="24" borderId="45" xfId="0" applyFont="1" applyFill="1" applyBorder="1" applyAlignment="1">
      <alignment horizontal="center"/>
    </xf>
    <xf numFmtId="0" fontId="28" fillId="24" borderId="46" xfId="0" applyFont="1" applyFill="1" applyBorder="1" applyAlignment="1"/>
    <xf numFmtId="0" fontId="28" fillId="24" borderId="40" xfId="0" applyFont="1" applyFill="1" applyBorder="1" applyAlignment="1">
      <alignment horizontal="center"/>
    </xf>
    <xf numFmtId="0" fontId="28" fillId="24" borderId="33" xfId="0" applyFont="1" applyFill="1" applyBorder="1" applyAlignment="1"/>
    <xf numFmtId="0" fontId="28" fillId="24" borderId="49" xfId="0" applyFont="1" applyFill="1" applyBorder="1" applyAlignment="1"/>
    <xf numFmtId="0" fontId="28" fillId="26" borderId="40" xfId="0" applyFont="1" applyFill="1" applyBorder="1" applyAlignment="1">
      <alignment horizontal="center"/>
    </xf>
    <xf numFmtId="0" fontId="28" fillId="26" borderId="33" xfId="0" applyFont="1" applyFill="1" applyBorder="1" applyAlignment="1"/>
    <xf numFmtId="0" fontId="28" fillId="26" borderId="49" xfId="0" applyFont="1" applyFill="1" applyBorder="1" applyAlignment="1"/>
    <xf numFmtId="0" fontId="28" fillId="26" borderId="45" xfId="0" applyFont="1" applyFill="1" applyBorder="1" applyAlignment="1">
      <alignment horizontal="center"/>
    </xf>
    <xf numFmtId="0" fontId="28" fillId="26" borderId="46" xfId="0" applyFont="1" applyFill="1" applyBorder="1" applyAlignment="1"/>
    <xf numFmtId="0" fontId="28" fillId="26" borderId="48" xfId="0" applyFont="1" applyFill="1" applyBorder="1" applyAlignment="1"/>
    <xf numFmtId="0" fontId="10" fillId="26" borderId="48" xfId="0" applyFont="1" applyFill="1" applyBorder="1"/>
    <xf numFmtId="0" fontId="28" fillId="27" borderId="45" xfId="0" applyFont="1" applyFill="1" applyBorder="1" applyAlignment="1">
      <alignment horizontal="center"/>
    </xf>
    <xf numFmtId="0" fontId="28" fillId="27" borderId="46" xfId="0" applyFont="1" applyFill="1" applyBorder="1" applyAlignment="1"/>
    <xf numFmtId="0" fontId="28" fillId="27" borderId="48" xfId="0" applyFont="1" applyFill="1" applyBorder="1" applyAlignment="1"/>
    <xf numFmtId="0" fontId="28" fillId="27" borderId="40" xfId="0" applyFont="1" applyFill="1" applyBorder="1" applyAlignment="1">
      <alignment horizontal="center"/>
    </xf>
    <xf numFmtId="0" fontId="28" fillId="27" borderId="49" xfId="0" applyFont="1" applyFill="1" applyBorder="1" applyAlignment="1"/>
    <xf numFmtId="0" fontId="10" fillId="0" borderId="49" xfId="0" applyFont="1" applyFill="1" applyBorder="1" applyAlignment="1">
      <alignment horizontal="left"/>
    </xf>
    <xf numFmtId="164" fontId="10" fillId="0" borderId="49" xfId="0" applyNumberFormat="1" applyFont="1" applyFill="1" applyBorder="1" applyAlignment="1">
      <alignment horizontal="left"/>
    </xf>
    <xf numFmtId="164" fontId="10" fillId="0" borderId="50" xfId="0" applyNumberFormat="1" applyFont="1" applyFill="1" applyBorder="1" applyAlignment="1">
      <alignment horizontal="left"/>
    </xf>
    <xf numFmtId="166" fontId="10" fillId="0" borderId="53" xfId="0" applyNumberFormat="1" applyFont="1" applyFill="1" applyBorder="1" applyAlignment="1">
      <alignment wrapText="1"/>
    </xf>
    <xf numFmtId="166" fontId="10" fillId="0" borderId="54" xfId="0" applyNumberFormat="1" applyFont="1" applyFill="1" applyBorder="1" applyAlignment="1">
      <alignment wrapText="1"/>
    </xf>
    <xf numFmtId="166" fontId="10" fillId="0" borderId="53" xfId="0" applyNumberFormat="1" applyFont="1" applyFill="1" applyBorder="1" applyAlignment="1">
      <alignment horizontal="center"/>
    </xf>
    <xf numFmtId="0" fontId="10" fillId="0" borderId="53" xfId="0" applyFont="1" applyFill="1" applyBorder="1" applyAlignment="1">
      <alignment horizontal="left"/>
    </xf>
    <xf numFmtId="166" fontId="28" fillId="25" borderId="41" xfId="0" applyNumberFormat="1" applyFont="1" applyFill="1" applyBorder="1" applyAlignment="1">
      <alignment wrapText="1"/>
    </xf>
    <xf numFmtId="166" fontId="10" fillId="0" borderId="50" xfId="0" applyNumberFormat="1" applyFont="1" applyFill="1" applyBorder="1" applyAlignment="1">
      <alignment wrapText="1"/>
    </xf>
    <xf numFmtId="166" fontId="10" fillId="28" borderId="41" xfId="0" applyNumberFormat="1" applyFont="1" applyFill="1" applyBorder="1" applyAlignment="1">
      <alignment horizontal="center"/>
    </xf>
    <xf numFmtId="166" fontId="28" fillId="29" borderId="41" xfId="0" applyNumberFormat="1" applyFont="1" applyFill="1" applyBorder="1" applyAlignment="1"/>
    <xf numFmtId="166" fontId="10" fillId="30" borderId="41" xfId="0" applyNumberFormat="1" applyFont="1" applyFill="1" applyBorder="1" applyAlignment="1">
      <alignment horizontal="center"/>
    </xf>
    <xf numFmtId="9" fontId="28" fillId="0" borderId="33" xfId="0" applyNumberFormat="1" applyFont="1" applyFill="1" applyBorder="1" applyAlignment="1">
      <alignment horizontal="right"/>
    </xf>
    <xf numFmtId="0" fontId="10" fillId="0" borderId="55" xfId="0" applyFont="1" applyFill="1" applyBorder="1"/>
    <xf numFmtId="166" fontId="10" fillId="27" borderId="56" xfId="0" applyNumberFormat="1" applyFont="1" applyFill="1" applyBorder="1" applyAlignment="1">
      <alignment horizontal="center"/>
    </xf>
    <xf numFmtId="167" fontId="31" fillId="27" borderId="41" xfId="153" applyNumberFormat="1" applyFont="1" applyFill="1" applyBorder="1" applyAlignment="1">
      <alignment horizontal="right" vertical="center" wrapText="1"/>
    </xf>
    <xf numFmtId="167" fontId="31" fillId="26" borderId="58" xfId="156" applyNumberFormat="1" applyFont="1" applyFill="1" applyBorder="1" applyAlignment="1">
      <alignment horizontal="right" vertical="center" wrapText="1"/>
    </xf>
    <xf numFmtId="0" fontId="28" fillId="0" borderId="40" xfId="0" applyFont="1" applyFill="1" applyBorder="1"/>
    <xf numFmtId="166" fontId="28" fillId="0" borderId="49" xfId="0" applyNumberFormat="1" applyFont="1" applyFill="1" applyBorder="1" applyAlignment="1">
      <alignment horizontal="center"/>
    </xf>
    <xf numFmtId="0" fontId="28" fillId="0" borderId="49" xfId="0" applyFont="1" applyFill="1" applyBorder="1" applyAlignment="1">
      <alignment horizontal="left"/>
    </xf>
    <xf numFmtId="166" fontId="10" fillId="26" borderId="41" xfId="349" applyNumberFormat="1" applyFont="1" applyFill="1" applyBorder="1"/>
    <xf numFmtId="10" fontId="10" fillId="0" borderId="33" xfId="201" applyNumberFormat="1" applyFont="1" applyFill="1" applyBorder="1" applyAlignment="1"/>
    <xf numFmtId="165" fontId="10" fillId="0" borderId="33" xfId="349" applyNumberFormat="1" applyFont="1" applyFill="1" applyBorder="1"/>
    <xf numFmtId="44" fontId="10" fillId="26" borderId="41" xfId="349" applyNumberFormat="1" applyFont="1" applyFill="1" applyBorder="1"/>
    <xf numFmtId="10" fontId="10" fillId="0" borderId="33" xfId="201" applyNumberFormat="1" applyFont="1" applyFill="1" applyBorder="1"/>
    <xf numFmtId="166" fontId="10" fillId="26" borderId="41" xfId="426" applyNumberFormat="1" applyFont="1" applyFill="1" applyBorder="1"/>
    <xf numFmtId="10" fontId="10" fillId="0" borderId="33" xfId="349" applyNumberFormat="1" applyFont="1" applyFill="1" applyBorder="1"/>
    <xf numFmtId="0" fontId="10" fillId="27" borderId="48" xfId="0" applyFont="1" applyFill="1" applyBorder="1" applyAlignment="1"/>
    <xf numFmtId="0" fontId="10" fillId="0" borderId="49" xfId="0" applyFont="1" applyFill="1" applyBorder="1" applyAlignment="1"/>
    <xf numFmtId="165" fontId="10" fillId="0" borderId="33" xfId="114" applyNumberFormat="1" applyFont="1" applyFill="1" applyBorder="1"/>
    <xf numFmtId="0" fontId="10" fillId="0" borderId="53" xfId="0" applyFont="1" applyFill="1" applyBorder="1" applyAlignment="1"/>
    <xf numFmtId="164" fontId="10" fillId="0" borderId="49" xfId="0" applyNumberFormat="1" applyFont="1" applyFill="1" applyBorder="1" applyAlignment="1"/>
    <xf numFmtId="0" fontId="0" fillId="0" borderId="0" xfId="0" applyAlignment="1"/>
    <xf numFmtId="0" fontId="10" fillId="0" borderId="67" xfId="762" applyFont="1" applyBorder="1" applyAlignment="1"/>
    <xf numFmtId="0" fontId="10" fillId="0" borderId="0" xfId="0" applyFont="1" applyAlignment="1"/>
    <xf numFmtId="0" fontId="10" fillId="0" borderId="50" xfId="0" applyFont="1" applyBorder="1" applyAlignment="1"/>
    <xf numFmtId="0" fontId="10" fillId="0" borderId="49" xfId="0" applyFont="1" applyBorder="1" applyAlignment="1"/>
    <xf numFmtId="164" fontId="10" fillId="0" borderId="0" xfId="0" applyNumberFormat="1" applyFont="1" applyFill="1" applyBorder="1" applyAlignment="1"/>
    <xf numFmtId="164" fontId="10" fillId="0" borderId="50" xfId="0" applyNumberFormat="1" applyFont="1" applyFill="1" applyBorder="1" applyAlignment="1"/>
    <xf numFmtId="166" fontId="28" fillId="31" borderId="41" xfId="0" applyNumberFormat="1" applyFont="1" applyFill="1" applyBorder="1" applyAlignment="1"/>
    <xf numFmtId="0" fontId="28" fillId="0" borderId="33" xfId="0" applyFont="1" applyFill="1" applyBorder="1" applyAlignment="1">
      <alignment horizontal="right"/>
    </xf>
    <xf numFmtId="0" fontId="10" fillId="0" borderId="68" xfId="0" applyFont="1" applyFill="1" applyBorder="1" applyAlignment="1"/>
    <xf numFmtId="0" fontId="10" fillId="0" borderId="69" xfId="0" applyFont="1" applyFill="1" applyBorder="1" applyAlignment="1"/>
    <xf numFmtId="166" fontId="28" fillId="25" borderId="70" xfId="0" applyNumberFormat="1" applyFont="1" applyFill="1" applyBorder="1" applyAlignment="1">
      <alignment wrapText="1"/>
    </xf>
    <xf numFmtId="166" fontId="10" fillId="0" borderId="67" xfId="0" applyNumberFormat="1" applyFont="1" applyFill="1" applyBorder="1" applyAlignment="1">
      <alignment wrapText="1"/>
    </xf>
    <xf numFmtId="0" fontId="10" fillId="0" borderId="67" xfId="0" applyFont="1" applyBorder="1"/>
    <xf numFmtId="6" fontId="10" fillId="0" borderId="69" xfId="0" applyNumberFormat="1" applyFont="1" applyFill="1" applyBorder="1"/>
    <xf numFmtId="166" fontId="28" fillId="24" borderId="70" xfId="114" applyNumberFormat="1" applyFont="1" applyFill="1" applyBorder="1"/>
    <xf numFmtId="10" fontId="10" fillId="0" borderId="69" xfId="201" applyNumberFormat="1" applyFont="1" applyFill="1" applyBorder="1"/>
    <xf numFmtId="44" fontId="10" fillId="26" borderId="70" xfId="349" applyNumberFormat="1" applyFont="1" applyFill="1" applyBorder="1"/>
    <xf numFmtId="166" fontId="10" fillId="27" borderId="70" xfId="114" applyNumberFormat="1" applyFont="1" applyFill="1" applyBorder="1"/>
    <xf numFmtId="0" fontId="10" fillId="0" borderId="68" xfId="0" applyFont="1" applyFill="1" applyBorder="1"/>
    <xf numFmtId="0" fontId="10" fillId="0" borderId="69" xfId="0" applyFont="1" applyFill="1" applyBorder="1"/>
    <xf numFmtId="166" fontId="10" fillId="25" borderId="70" xfId="0" applyNumberFormat="1" applyFont="1" applyFill="1" applyBorder="1" applyAlignment="1">
      <alignment horizontal="center"/>
    </xf>
    <xf numFmtId="166" fontId="10" fillId="24" borderId="70" xfId="0" applyNumberFormat="1" applyFont="1" applyFill="1" applyBorder="1" applyAlignment="1">
      <alignment horizontal="center"/>
    </xf>
    <xf numFmtId="166" fontId="10" fillId="0" borderId="71" xfId="0" applyNumberFormat="1" applyFont="1" applyFill="1" applyBorder="1" applyAlignment="1">
      <alignment horizontal="center"/>
    </xf>
    <xf numFmtId="0" fontId="10" fillId="0" borderId="71" xfId="0" applyFont="1" applyFill="1" applyBorder="1" applyAlignment="1">
      <alignment horizontal="left"/>
    </xf>
    <xf numFmtId="0" fontId="10" fillId="0" borderId="0" xfId="849"/>
    <xf numFmtId="0" fontId="28" fillId="26" borderId="35" xfId="0" applyFont="1" applyFill="1" applyBorder="1" applyAlignment="1">
      <alignment horizontal="center"/>
    </xf>
    <xf numFmtId="0" fontId="10" fillId="26" borderId="36" xfId="0" applyFont="1" applyFill="1" applyBorder="1" applyAlignment="1">
      <alignment horizontal="center"/>
    </xf>
    <xf numFmtId="0" fontId="28" fillId="27" borderId="35" xfId="0" applyFont="1" applyFill="1" applyBorder="1" applyAlignment="1">
      <alignment horizontal="center"/>
    </xf>
    <xf numFmtId="0" fontId="28" fillId="26" borderId="38" xfId="0" applyFont="1" applyFill="1" applyBorder="1" applyAlignment="1">
      <alignment horizontal="center"/>
    </xf>
    <xf numFmtId="0" fontId="10" fillId="26" borderId="0" xfId="0" applyFont="1" applyFill="1" applyBorder="1" applyAlignment="1">
      <alignment horizontal="center"/>
    </xf>
    <xf numFmtId="0" fontId="28" fillId="27" borderId="38" xfId="0" applyFont="1" applyFill="1" applyBorder="1" applyAlignment="1">
      <alignment horizontal="center"/>
    </xf>
    <xf numFmtId="0" fontId="28" fillId="32" borderId="35" xfId="0" applyFont="1" applyFill="1" applyBorder="1" applyAlignment="1">
      <alignment horizontal="center"/>
    </xf>
    <xf numFmtId="6" fontId="10" fillId="32" borderId="33" xfId="0" applyNumberFormat="1" applyFont="1" applyFill="1" applyBorder="1"/>
    <xf numFmtId="167" fontId="31" fillId="32" borderId="41" xfId="153" applyNumberFormat="1" applyFont="1" applyFill="1" applyBorder="1" applyAlignment="1">
      <alignment horizontal="right" vertical="center" wrapText="1"/>
    </xf>
    <xf numFmtId="0" fontId="28" fillId="32" borderId="38" xfId="0" applyFont="1" applyFill="1" applyBorder="1" applyAlignment="1">
      <alignment horizontal="center"/>
    </xf>
    <xf numFmtId="0" fontId="28" fillId="32" borderId="40" xfId="0" applyFont="1" applyFill="1" applyBorder="1" applyAlignment="1">
      <alignment horizontal="center"/>
    </xf>
    <xf numFmtId="0" fontId="28" fillId="32" borderId="49" xfId="0" applyFont="1" applyFill="1" applyBorder="1" applyAlignment="1"/>
    <xf numFmtId="167" fontId="31" fillId="32" borderId="70" xfId="153" applyNumberFormat="1" applyFont="1" applyFill="1" applyBorder="1" applyAlignment="1">
      <alignment horizontal="right" vertical="center" wrapText="1"/>
    </xf>
    <xf numFmtId="0" fontId="0" fillId="0" borderId="72" xfId="0" applyBorder="1"/>
    <xf numFmtId="44" fontId="10" fillId="0" borderId="71" xfId="848" applyFont="1" applyBorder="1"/>
    <xf numFmtId="44" fontId="0" fillId="0" borderId="71" xfId="848" applyFont="1" applyBorder="1"/>
    <xf numFmtId="6" fontId="10" fillId="0" borderId="34" xfId="0" applyNumberFormat="1" applyFont="1" applyFill="1" applyBorder="1"/>
    <xf numFmtId="167" fontId="31" fillId="32" borderId="74" xfId="153" applyNumberFormat="1" applyFont="1" applyFill="1" applyBorder="1" applyAlignment="1">
      <alignment horizontal="right" vertical="center" wrapText="1"/>
    </xf>
    <xf numFmtId="6" fontId="10" fillId="32" borderId="75" xfId="0" applyNumberFormat="1" applyFont="1" applyFill="1" applyBorder="1"/>
    <xf numFmtId="6" fontId="10" fillId="0" borderId="57" xfId="0" applyNumberFormat="1" applyFont="1" applyFill="1" applyBorder="1"/>
    <xf numFmtId="6" fontId="10" fillId="0" borderId="73" xfId="0" applyNumberFormat="1" applyFont="1" applyFill="1" applyBorder="1"/>
    <xf numFmtId="0" fontId="28" fillId="0" borderId="55" xfId="0" applyFont="1" applyFill="1" applyBorder="1"/>
    <xf numFmtId="0" fontId="28" fillId="0" borderId="0" xfId="849" applyFont="1"/>
    <xf numFmtId="166" fontId="28" fillId="25" borderId="41" xfId="0" applyNumberFormat="1" applyFont="1" applyFill="1" applyBorder="1" applyAlignment="1">
      <alignment horizontal="center"/>
    </xf>
    <xf numFmtId="166" fontId="28" fillId="0" borderId="53" xfId="0" applyNumberFormat="1" applyFont="1" applyFill="1" applyBorder="1" applyAlignment="1">
      <alignment horizontal="center"/>
    </xf>
    <xf numFmtId="0" fontId="28" fillId="0" borderId="53" xfId="0" applyFont="1" applyFill="1" applyBorder="1" applyAlignment="1">
      <alignment horizontal="left"/>
    </xf>
    <xf numFmtId="166" fontId="28" fillId="24" borderId="41" xfId="0" applyNumberFormat="1" applyFont="1" applyFill="1" applyBorder="1" applyAlignment="1">
      <alignment horizontal="center"/>
    </xf>
    <xf numFmtId="167" fontId="34" fillId="27" borderId="41" xfId="153" applyNumberFormat="1" applyFont="1" applyFill="1" applyBorder="1" applyAlignment="1">
      <alignment horizontal="right" vertical="center" wrapText="1"/>
    </xf>
    <xf numFmtId="0" fontId="28" fillId="0" borderId="49" xfId="0" applyFont="1" applyFill="1" applyBorder="1" applyAlignment="1"/>
    <xf numFmtId="0" fontId="28" fillId="0" borderId="0" xfId="0" applyFont="1"/>
    <xf numFmtId="0" fontId="28" fillId="32" borderId="47" xfId="0" applyFont="1" applyFill="1" applyBorder="1" applyAlignment="1"/>
    <xf numFmtId="0" fontId="10" fillId="0" borderId="69" xfId="850" applyFont="1" applyFill="1" applyBorder="1"/>
    <xf numFmtId="166" fontId="10" fillId="0" borderId="71" xfId="850" applyNumberFormat="1" applyFont="1" applyFill="1" applyBorder="1" applyAlignment="1">
      <alignment horizontal="center"/>
    </xf>
    <xf numFmtId="0" fontId="10" fillId="0" borderId="80" xfId="850" applyFont="1" applyFill="1" applyBorder="1" applyAlignment="1">
      <alignment horizontal="left"/>
    </xf>
    <xf numFmtId="167" fontId="31" fillId="0" borderId="81" xfId="961" applyNumberFormat="1" applyFont="1" applyBorder="1" applyAlignment="1">
      <alignment horizontal="left" vertical="center" wrapText="1"/>
    </xf>
    <xf numFmtId="167" fontId="31" fillId="27" borderId="70" xfId="987" applyNumberFormat="1" applyFont="1" applyFill="1" applyBorder="1" applyAlignment="1">
      <alignment vertical="center" wrapText="1"/>
    </xf>
    <xf numFmtId="0" fontId="10" fillId="0" borderId="80" xfId="850" applyFont="1" applyFill="1" applyBorder="1" applyAlignment="1"/>
    <xf numFmtId="166" fontId="28" fillId="32" borderId="44" xfId="114" applyNumberFormat="1" applyFont="1" applyFill="1" applyBorder="1"/>
    <xf numFmtId="9" fontId="10" fillId="32" borderId="0" xfId="114" applyFont="1" applyFill="1" applyBorder="1"/>
    <xf numFmtId="166" fontId="28" fillId="32" borderId="41" xfId="114" applyNumberFormat="1" applyFont="1" applyFill="1" applyBorder="1"/>
    <xf numFmtId="166" fontId="10" fillId="32" borderId="70" xfId="114" applyNumberFormat="1" applyFont="1" applyFill="1" applyBorder="1"/>
    <xf numFmtId="0" fontId="10" fillId="0" borderId="69" xfId="1592" applyFont="1" applyFill="1" applyBorder="1"/>
    <xf numFmtId="166" fontId="10" fillId="0" borderId="80" xfId="1592" applyNumberFormat="1" applyFont="1" applyFill="1" applyBorder="1" applyAlignment="1">
      <alignment horizontal="center"/>
    </xf>
    <xf numFmtId="0" fontId="10" fillId="0" borderId="80" xfId="1592" applyFont="1" applyFill="1" applyBorder="1" applyAlignment="1">
      <alignment horizontal="left"/>
    </xf>
    <xf numFmtId="167" fontId="31" fillId="0" borderId="81" xfId="1699" applyNumberFormat="1" applyFont="1" applyBorder="1" applyAlignment="1">
      <alignment horizontal="left" vertical="center" wrapText="1"/>
    </xf>
    <xf numFmtId="167" fontId="31" fillId="27" borderId="70" xfId="1725" applyNumberFormat="1" applyFont="1" applyFill="1" applyBorder="1" applyAlignment="1">
      <alignment vertical="center" wrapText="1"/>
    </xf>
    <xf numFmtId="0" fontId="10" fillId="0" borderId="80" xfId="1592" applyFont="1" applyFill="1" applyBorder="1" applyAlignment="1"/>
    <xf numFmtId="166" fontId="10" fillId="32" borderId="41" xfId="114" applyNumberFormat="1" applyFont="1" applyFill="1" applyBorder="1"/>
    <xf numFmtId="0" fontId="10" fillId="32" borderId="0" xfId="0" applyFont="1" applyFill="1"/>
    <xf numFmtId="0" fontId="10" fillId="32" borderId="48" xfId="0" applyFont="1" applyFill="1" applyBorder="1" applyAlignment="1"/>
    <xf numFmtId="6" fontId="10" fillId="27" borderId="33" xfId="0" applyNumberFormat="1" applyFont="1" applyFill="1" applyBorder="1"/>
    <xf numFmtId="0" fontId="28" fillId="32" borderId="48" xfId="0" applyFont="1" applyFill="1" applyBorder="1" applyAlignment="1"/>
    <xf numFmtId="44" fontId="31" fillId="26" borderId="70" xfId="1713" applyNumberFormat="1" applyFont="1" applyFill="1" applyBorder="1" applyAlignment="1">
      <alignment vertical="center" wrapText="1"/>
    </xf>
    <xf numFmtId="167" fontId="34" fillId="32" borderId="70" xfId="153" applyNumberFormat="1" applyFont="1" applyFill="1" applyBorder="1" applyAlignment="1">
      <alignment horizontal="right" vertical="center" wrapText="1"/>
    </xf>
    <xf numFmtId="44" fontId="31" fillId="26" borderId="70" xfId="975" applyNumberFormat="1" applyFont="1" applyFill="1" applyBorder="1" applyAlignment="1">
      <alignment vertical="center" wrapText="1"/>
    </xf>
    <xf numFmtId="0" fontId="28" fillId="32" borderId="46" xfId="0" applyFont="1" applyFill="1" applyBorder="1" applyAlignment="1"/>
    <xf numFmtId="166" fontId="28" fillId="34" borderId="41" xfId="0" applyNumberFormat="1" applyFont="1" applyFill="1" applyBorder="1" applyAlignment="1"/>
    <xf numFmtId="6" fontId="28" fillId="0" borderId="33" xfId="0" applyNumberFormat="1" applyFont="1" applyFill="1" applyBorder="1" applyAlignment="1">
      <alignment horizontal="right"/>
    </xf>
    <xf numFmtId="44" fontId="10" fillId="26" borderId="41" xfId="114" applyNumberFormat="1" applyFont="1" applyFill="1" applyBorder="1"/>
    <xf numFmtId="0" fontId="28" fillId="32" borderId="45" xfId="0" applyFont="1" applyFill="1" applyBorder="1" applyAlignment="1">
      <alignment horizontal="center"/>
    </xf>
    <xf numFmtId="44" fontId="28" fillId="26" borderId="41" xfId="114" applyNumberFormat="1" applyFont="1" applyFill="1" applyBorder="1"/>
    <xf numFmtId="10" fontId="10" fillId="0" borderId="69" xfId="201" applyNumberFormat="1" applyFont="1" applyFill="1" applyBorder="1"/>
    <xf numFmtId="0" fontId="10" fillId="0" borderId="49" xfId="0" applyFont="1" applyFill="1" applyBorder="1" applyAlignment="1">
      <alignment wrapText="1"/>
    </xf>
    <xf numFmtId="167" fontId="31" fillId="32" borderId="70" xfId="153" applyNumberFormat="1" applyFont="1" applyFill="1" applyBorder="1" applyAlignment="1">
      <alignment horizontal="right" wrapText="1"/>
    </xf>
    <xf numFmtId="167" fontId="31" fillId="27" borderId="41" xfId="153" applyNumberFormat="1" applyFont="1" applyFill="1" applyBorder="1" applyAlignment="1">
      <alignment horizontal="right" wrapText="1"/>
    </xf>
    <xf numFmtId="167" fontId="31" fillId="0" borderId="69" xfId="982" applyNumberFormat="1" applyFont="1" applyFill="1" applyBorder="1" applyAlignment="1">
      <alignment horizontal="left" vertical="center" wrapText="1"/>
    </xf>
    <xf numFmtId="167" fontId="31" fillId="0" borderId="69" xfId="1720" applyNumberFormat="1" applyFont="1" applyFill="1" applyBorder="1" applyAlignment="1">
      <alignment horizontal="left" vertical="center" wrapText="1"/>
    </xf>
    <xf numFmtId="1" fontId="1" fillId="0" borderId="0" xfId="3013" applyNumberFormat="1" applyProtection="1"/>
    <xf numFmtId="0" fontId="1" fillId="0" borderId="0" xfId="3013" applyProtection="1"/>
    <xf numFmtId="0" fontId="1" fillId="0" borderId="0" xfId="3013" applyAlignment="1" applyProtection="1">
      <alignment wrapText="1"/>
    </xf>
    <xf numFmtId="167" fontId="31" fillId="33" borderId="84" xfId="3014" applyNumberFormat="1" applyFont="1" applyFill="1" applyBorder="1" applyAlignment="1" applyProtection="1">
      <alignment horizontal="right" vertical="center" wrapText="1"/>
      <protection locked="0"/>
    </xf>
    <xf numFmtId="0" fontId="28" fillId="32" borderId="51" xfId="0" applyFont="1" applyFill="1" applyBorder="1" applyAlignment="1">
      <alignment horizontal="center" vertical="center" wrapText="1"/>
    </xf>
    <xf numFmtId="0" fontId="28" fillId="32" borderId="52" xfId="0" applyFont="1" applyFill="1" applyBorder="1" applyAlignment="1">
      <alignment horizontal="center" vertical="center" wrapText="1"/>
    </xf>
    <xf numFmtId="0" fontId="28" fillId="32" borderId="51" xfId="0" applyFont="1" applyFill="1" applyBorder="1" applyAlignment="1">
      <alignment wrapText="1"/>
    </xf>
    <xf numFmtId="0" fontId="28" fillId="32" borderId="52" xfId="0" applyFont="1" applyFill="1" applyBorder="1" applyAlignment="1">
      <alignment wrapText="1"/>
    </xf>
    <xf numFmtId="0" fontId="28" fillId="25" borderId="51" xfId="0" applyFont="1" applyFill="1" applyBorder="1" applyAlignment="1">
      <alignment horizontal="center" vertical="center" wrapText="1"/>
    </xf>
    <xf numFmtId="0" fontId="28" fillId="25" borderId="52" xfId="0" applyFont="1" applyFill="1" applyBorder="1" applyAlignment="1">
      <alignment horizontal="center" vertical="center" wrapText="1"/>
    </xf>
    <xf numFmtId="0" fontId="28" fillId="24" borderId="51" xfId="0" applyFont="1" applyFill="1" applyBorder="1" applyAlignment="1">
      <alignment horizontal="center" vertical="center" wrapText="1"/>
    </xf>
    <xf numFmtId="0" fontId="28" fillId="24" borderId="52" xfId="0" applyFont="1" applyFill="1" applyBorder="1" applyAlignment="1">
      <alignment horizontal="center" vertical="center" wrapText="1"/>
    </xf>
    <xf numFmtId="0" fontId="28" fillId="25" borderId="51" xfId="0" applyFont="1" applyFill="1" applyBorder="1" applyAlignment="1">
      <alignment horizontal="center" wrapText="1"/>
    </xf>
    <xf numFmtId="0" fontId="28" fillId="25" borderId="52" xfId="0" applyFont="1" applyFill="1" applyBorder="1" applyAlignment="1">
      <alignment horizontal="center" wrapText="1"/>
    </xf>
    <xf numFmtId="0" fontId="28" fillId="27" borderId="51" xfId="0" applyFont="1" applyFill="1" applyBorder="1" applyAlignment="1">
      <alignment horizontal="center" vertical="center" wrapText="1"/>
    </xf>
    <xf numFmtId="0" fontId="28" fillId="27" borderId="52" xfId="0" applyFont="1" applyFill="1" applyBorder="1" applyAlignment="1">
      <alignment horizontal="center" vertical="center" wrapText="1"/>
    </xf>
    <xf numFmtId="0" fontId="28" fillId="27" borderId="51" xfId="0" applyFont="1" applyFill="1" applyBorder="1" applyAlignment="1">
      <alignment wrapText="1"/>
    </xf>
    <xf numFmtId="0" fontId="28" fillId="27" borderId="52" xfId="0" applyFont="1" applyFill="1" applyBorder="1" applyAlignment="1">
      <alignment wrapText="1"/>
    </xf>
    <xf numFmtId="0" fontId="28" fillId="26" borderId="51" xfId="0" applyFont="1" applyFill="1" applyBorder="1" applyAlignment="1">
      <alignment horizontal="center" wrapText="1"/>
    </xf>
    <xf numFmtId="0" fontId="28" fillId="26" borderId="52" xfId="0" applyFont="1" applyFill="1" applyBorder="1" applyAlignment="1">
      <alignment horizontal="center" wrapText="1"/>
    </xf>
    <xf numFmtId="0" fontId="28" fillId="26" borderId="51" xfId="0" applyFont="1" applyFill="1" applyBorder="1" applyAlignment="1">
      <alignment horizontal="center" vertical="center" wrapText="1"/>
    </xf>
    <xf numFmtId="0" fontId="28" fillId="26" borderId="52" xfId="0" applyFont="1" applyFill="1" applyBorder="1" applyAlignment="1">
      <alignment horizontal="center" vertical="center" wrapText="1"/>
    </xf>
    <xf numFmtId="0" fontId="28" fillId="24" borderId="51" xfId="0" applyFont="1" applyFill="1" applyBorder="1" applyAlignment="1">
      <alignment horizontal="center" wrapText="1"/>
    </xf>
    <xf numFmtId="0" fontId="28" fillId="24" borderId="52" xfId="0" applyFont="1" applyFill="1" applyBorder="1" applyAlignment="1">
      <alignment horizontal="center" wrapText="1"/>
    </xf>
    <xf numFmtId="0" fontId="43" fillId="0" borderId="90" xfId="0" applyFont="1" applyFill="1" applyBorder="1" applyAlignment="1" applyProtection="1">
      <alignment horizontal="center" vertical="top" wrapText="1"/>
    </xf>
    <xf numFmtId="0" fontId="43" fillId="0" borderId="91" xfId="0" applyFont="1" applyFill="1" applyBorder="1" applyAlignment="1" applyProtection="1">
      <alignment horizontal="center" vertical="top"/>
    </xf>
    <xf numFmtId="0" fontId="43" fillId="0" borderId="92" xfId="0" applyFont="1" applyFill="1" applyBorder="1" applyAlignment="1" applyProtection="1">
      <alignment horizontal="center" vertical="top"/>
    </xf>
    <xf numFmtId="1" fontId="34" fillId="0" borderId="35" xfId="3013" applyNumberFormat="1" applyFont="1" applyBorder="1" applyAlignment="1" applyProtection="1">
      <alignment horizontal="center"/>
    </xf>
    <xf numFmtId="1" fontId="34" fillId="0" borderId="36" xfId="3013" applyNumberFormat="1" applyFont="1" applyBorder="1" applyAlignment="1" applyProtection="1">
      <alignment horizontal="center"/>
    </xf>
    <xf numFmtId="1" fontId="34" fillId="0" borderId="37" xfId="3013" applyNumberFormat="1" applyFont="1" applyBorder="1" applyAlignment="1" applyProtection="1">
      <alignment horizontal="center"/>
    </xf>
    <xf numFmtId="0" fontId="35" fillId="0" borderId="86" xfId="3013" applyFont="1" applyBorder="1" applyAlignment="1" applyProtection="1">
      <alignment horizontal="left" vertical="center" wrapText="1"/>
    </xf>
    <xf numFmtId="0" fontId="35" fillId="0" borderId="84" xfId="3013" applyFont="1" applyBorder="1" applyAlignment="1" applyProtection="1">
      <alignment horizontal="left" vertical="center"/>
    </xf>
    <xf numFmtId="0" fontId="35" fillId="0" borderId="85" xfId="3013" applyFont="1" applyBorder="1" applyAlignment="1" applyProtection="1">
      <alignment horizontal="left" vertical="center"/>
    </xf>
    <xf numFmtId="1" fontId="34" fillId="35" borderId="88" xfId="3013" applyNumberFormat="1" applyFont="1" applyFill="1" applyBorder="1" applyAlignment="1" applyProtection="1">
      <alignment horizontal="center"/>
    </xf>
    <xf numFmtId="0" fontId="34" fillId="35" borderId="87" xfId="3013" applyFont="1" applyFill="1" applyBorder="1" applyAlignment="1" applyProtection="1">
      <alignment horizontal="center" wrapText="1"/>
    </xf>
    <xf numFmtId="0" fontId="34" fillId="35" borderId="87" xfId="3013" applyFont="1" applyFill="1" applyBorder="1" applyAlignment="1" applyProtection="1">
      <alignment horizontal="center"/>
    </xf>
    <xf numFmtId="0" fontId="34" fillId="35" borderId="89" xfId="3013" applyFont="1" applyFill="1" applyBorder="1" applyAlignment="1" applyProtection="1">
      <alignment horizontal="center"/>
    </xf>
    <xf numFmtId="1" fontId="31" fillId="42" borderId="86" xfId="3013" quotePrefix="1" applyNumberFormat="1" applyFont="1" applyFill="1" applyBorder="1" applyAlignment="1" applyProtection="1">
      <alignment horizontal="center" vertical="center"/>
    </xf>
    <xf numFmtId="0" fontId="36" fillId="42" borderId="84" xfId="3014" applyNumberFormat="1" applyFont="1" applyFill="1" applyBorder="1" applyAlignment="1" applyProtection="1">
      <alignment horizontal="center" vertical="center" wrapText="1"/>
    </xf>
    <xf numFmtId="3" fontId="31" fillId="42" borderId="84" xfId="3014" applyNumberFormat="1" applyFont="1" applyFill="1" applyBorder="1" applyAlignment="1" applyProtection="1">
      <alignment horizontal="center" vertical="center" wrapText="1"/>
    </xf>
    <xf numFmtId="167" fontId="31" fillId="42" borderId="84" xfId="3014" applyNumberFormat="1" applyFont="1" applyFill="1" applyBorder="1" applyAlignment="1" applyProtection="1">
      <alignment horizontal="center" vertical="center" wrapText="1"/>
    </xf>
    <xf numFmtId="167" fontId="31" fillId="42" borderId="84" xfId="3014" applyNumberFormat="1" applyFont="1" applyFill="1" applyBorder="1" applyAlignment="1" applyProtection="1">
      <alignment horizontal="left" vertical="center" wrapText="1"/>
    </xf>
    <xf numFmtId="167" fontId="31" fillId="0" borderId="85" xfId="3014" applyNumberFormat="1" applyFont="1" applyBorder="1" applyAlignment="1" applyProtection="1">
      <alignment vertical="center" wrapText="1"/>
    </xf>
    <xf numFmtId="0" fontId="31" fillId="0" borderId="0" xfId="3013" applyFont="1" applyAlignment="1" applyProtection="1">
      <alignment vertical="center"/>
    </xf>
    <xf numFmtId="167" fontId="36" fillId="42" borderId="84" xfId="3014" applyNumberFormat="1" applyFont="1" applyFill="1" applyBorder="1" applyAlignment="1" applyProtection="1">
      <alignment horizontal="left" vertical="center" wrapText="1"/>
    </xf>
    <xf numFmtId="0" fontId="34" fillId="0" borderId="93" xfId="3013" applyFont="1" applyFill="1" applyBorder="1" applyAlignment="1" applyProtection="1">
      <alignment horizontal="center" vertical="center" wrapText="1"/>
    </xf>
    <xf numFmtId="0" fontId="34" fillId="0" borderId="94" xfId="3013" applyFont="1" applyFill="1" applyBorder="1" applyAlignment="1" applyProtection="1">
      <alignment horizontal="center" vertical="center" wrapText="1"/>
    </xf>
    <xf numFmtId="0" fontId="34" fillId="0" borderId="95" xfId="3013" applyFont="1" applyFill="1" applyBorder="1" applyAlignment="1" applyProtection="1">
      <alignment horizontal="center" vertical="center" wrapText="1"/>
    </xf>
    <xf numFmtId="0" fontId="42" fillId="0" borderId="0" xfId="3013" applyFont="1" applyAlignment="1" applyProtection="1">
      <alignment vertical="center"/>
    </xf>
    <xf numFmtId="1" fontId="34" fillId="35" borderId="55" xfId="3013" applyNumberFormat="1" applyFont="1" applyFill="1" applyBorder="1" applyAlignment="1" applyProtection="1">
      <alignment horizontal="center"/>
    </xf>
    <xf numFmtId="0" fontId="34" fillId="35" borderId="57" xfId="3013" applyFont="1" applyFill="1" applyBorder="1" applyAlignment="1" applyProtection="1">
      <alignment horizontal="center" wrapText="1"/>
    </xf>
    <xf numFmtId="0" fontId="34" fillId="35" borderId="57" xfId="3013" applyFont="1" applyFill="1" applyBorder="1" applyAlignment="1" applyProtection="1">
      <alignment horizontal="center"/>
    </xf>
    <xf numFmtId="0" fontId="34" fillId="35" borderId="56" xfId="3013" applyFont="1" applyFill="1" applyBorder="1" applyAlignment="1" applyProtection="1">
      <alignment horizontal="center"/>
    </xf>
    <xf numFmtId="167" fontId="31" fillId="0" borderId="84" xfId="3014" applyNumberFormat="1" applyFont="1" applyFill="1" applyBorder="1" applyAlignment="1" applyProtection="1">
      <alignment horizontal="right" vertical="center" wrapText="1"/>
    </xf>
    <xf numFmtId="167" fontId="31" fillId="0" borderId="43" xfId="3014" applyNumberFormat="1" applyFont="1" applyFill="1" applyBorder="1" applyAlignment="1" applyProtection="1">
      <alignment horizontal="right" vertical="center" wrapText="1"/>
    </xf>
    <xf numFmtId="167" fontId="31" fillId="0" borderId="44" xfId="3014" applyNumberFormat="1" applyFont="1" applyBorder="1" applyAlignment="1" applyProtection="1">
      <alignment vertical="center" wrapText="1"/>
    </xf>
    <xf numFmtId="0" fontId="35" fillId="0" borderId="0" xfId="3013" applyFont="1" applyProtection="1"/>
    <xf numFmtId="0" fontId="35" fillId="0" borderId="0" xfId="3013" applyFont="1" applyFill="1" applyAlignment="1" applyProtection="1"/>
    <xf numFmtId="1" fontId="31" fillId="0" borderId="0" xfId="3013" applyNumberFormat="1" applyFont="1" applyFill="1" applyAlignment="1" applyProtection="1">
      <alignment horizontal="center"/>
    </xf>
    <xf numFmtId="0" fontId="31" fillId="0" borderId="0" xfId="3013" applyFont="1" applyFill="1" applyAlignment="1" applyProtection="1">
      <alignment wrapText="1"/>
    </xf>
    <xf numFmtId="0" fontId="31" fillId="0" borderId="0" xfId="3013" applyFont="1" applyFill="1" applyAlignment="1" applyProtection="1"/>
    <xf numFmtId="0" fontId="31" fillId="0" borderId="0" xfId="3013" applyFont="1" applyFill="1" applyAlignment="1" applyProtection="1">
      <alignment horizontal="center"/>
    </xf>
    <xf numFmtId="0" fontId="31" fillId="0" borderId="0" xfId="3013" applyFont="1" applyFill="1" applyAlignment="1" applyProtection="1">
      <alignment horizontal="right"/>
    </xf>
    <xf numFmtId="1" fontId="34" fillId="0" borderId="0" xfId="3013" applyNumberFormat="1" applyFont="1" applyProtection="1"/>
    <xf numFmtId="0" fontId="34" fillId="0" borderId="0" xfId="3013" applyFont="1" applyAlignment="1" applyProtection="1">
      <alignment wrapText="1"/>
    </xf>
    <xf numFmtId="0" fontId="34" fillId="0" borderId="0" xfId="3013" applyFont="1" applyProtection="1"/>
    <xf numFmtId="0" fontId="34" fillId="0" borderId="0" xfId="3013" applyFont="1" applyAlignment="1" applyProtection="1">
      <alignment horizontal="right"/>
    </xf>
    <xf numFmtId="167" fontId="34" fillId="0" borderId="82" xfId="3013" applyNumberFormat="1" applyFont="1" applyBorder="1" applyAlignment="1" applyProtection="1">
      <alignment horizontal="right"/>
    </xf>
    <xf numFmtId="0" fontId="34" fillId="0" borderId="0" xfId="3013" applyFont="1" applyAlignment="1" applyProtection="1">
      <alignment horizontal="center"/>
    </xf>
    <xf numFmtId="167" fontId="34" fillId="0" borderId="0" xfId="3013" applyNumberFormat="1" applyFont="1" applyAlignment="1" applyProtection="1">
      <alignment horizontal="right"/>
    </xf>
    <xf numFmtId="9" fontId="34" fillId="0" borderId="0" xfId="114" applyFont="1" applyFill="1" applyAlignment="1" applyProtection="1">
      <alignment horizontal="center"/>
    </xf>
    <xf numFmtId="167" fontId="35" fillId="0" borderId="0" xfId="3013" applyNumberFormat="1" applyFont="1" applyProtection="1"/>
  </cellXfs>
  <cellStyles count="302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1 2" xfId="3016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ccent6 2" xfId="3017"/>
    <cellStyle name="Bad" xfId="25" builtinId="27" customBuiltin="1"/>
    <cellStyle name="Bad 2" xfId="3019"/>
    <cellStyle name="Calculation" xfId="26" builtinId="22" customBuiltin="1"/>
    <cellStyle name="Calculation 10" xfId="479"/>
    <cellStyle name="Calculation 10 2" xfId="1316"/>
    <cellStyle name="Calculation 10 3" xfId="2057"/>
    <cellStyle name="Calculation 10 4" xfId="2700"/>
    <cellStyle name="Calculation 11" xfId="555"/>
    <cellStyle name="Calculation 11 2" xfId="1390"/>
    <cellStyle name="Calculation 11 3" xfId="2127"/>
    <cellStyle name="Calculation 11 4" xfId="2763"/>
    <cellStyle name="Calculation 12" xfId="603"/>
    <cellStyle name="Calculation 12 2" xfId="1437"/>
    <cellStyle name="Calculation 12 3" xfId="2171"/>
    <cellStyle name="Calculation 12 4" xfId="2805"/>
    <cellStyle name="Calculation 13" xfId="694"/>
    <cellStyle name="Calculation 13 2" xfId="1526"/>
    <cellStyle name="Calculation 13 3" xfId="2254"/>
    <cellStyle name="Calculation 13 4" xfId="2880"/>
    <cellStyle name="Calculation 14" xfId="779"/>
    <cellStyle name="Calculation 14 2" xfId="1608"/>
    <cellStyle name="Calculation 14 3" xfId="2331"/>
    <cellStyle name="Calculation 14 4" xfId="2950"/>
    <cellStyle name="Calculation 15" xfId="876"/>
    <cellStyle name="Calculation 16" xfId="1372"/>
    <cellStyle name="Calculation 17" xfId="2178"/>
    <cellStyle name="Calculation 2" xfId="65"/>
    <cellStyle name="Calculation 2 10" xfId="911"/>
    <cellStyle name="Calculation 2 11" xfId="980"/>
    <cellStyle name="Calculation 2 12" xfId="1976"/>
    <cellStyle name="Calculation 2 2" xfId="225"/>
    <cellStyle name="Calculation 2 2 2" xfId="595"/>
    <cellStyle name="Calculation 2 2 2 2" xfId="1429"/>
    <cellStyle name="Calculation 2 2 2 3" xfId="2164"/>
    <cellStyle name="Calculation 2 2 2 4" xfId="2798"/>
    <cellStyle name="Calculation 2 2 3" xfId="686"/>
    <cellStyle name="Calculation 2 2 3 2" xfId="1518"/>
    <cellStyle name="Calculation 2 2 3 3" xfId="2246"/>
    <cellStyle name="Calculation 2 2 3 4" xfId="2873"/>
    <cellStyle name="Calculation 2 2 4" xfId="770"/>
    <cellStyle name="Calculation 2 2 4 2" xfId="1600"/>
    <cellStyle name="Calculation 2 2 4 3" xfId="2322"/>
    <cellStyle name="Calculation 2 2 4 4" xfId="2943"/>
    <cellStyle name="Calculation 2 2 5" xfId="835"/>
    <cellStyle name="Calculation 2 2 5 2" xfId="1664"/>
    <cellStyle name="Calculation 2 2 5 3" xfId="2383"/>
    <cellStyle name="Calculation 2 2 5 4" xfId="3002"/>
    <cellStyle name="Calculation 2 2 6" xfId="1068"/>
    <cellStyle name="Calculation 2 2 7" xfId="1807"/>
    <cellStyle name="Calculation 2 2 8" xfId="2464"/>
    <cellStyle name="Calculation 2 3" xfId="290"/>
    <cellStyle name="Calculation 2 3 2" xfId="1133"/>
    <cellStyle name="Calculation 2 3 3" xfId="1872"/>
    <cellStyle name="Calculation 2 3 4" xfId="2527"/>
    <cellStyle name="Calculation 2 4" xfId="367"/>
    <cellStyle name="Calculation 2 4 2" xfId="1207"/>
    <cellStyle name="Calculation 2 4 3" xfId="1948"/>
    <cellStyle name="Calculation 2 4 4" xfId="2598"/>
    <cellStyle name="Calculation 2 5" xfId="444"/>
    <cellStyle name="Calculation 2 5 2" xfId="1282"/>
    <cellStyle name="Calculation 2 5 3" xfId="2023"/>
    <cellStyle name="Calculation 2 5 4" xfId="2669"/>
    <cellStyle name="Calculation 2 6" xfId="520"/>
    <cellStyle name="Calculation 2 6 2" xfId="1355"/>
    <cellStyle name="Calculation 2 6 3" xfId="2095"/>
    <cellStyle name="Calculation 2 6 4" xfId="2736"/>
    <cellStyle name="Calculation 2 7" xfId="533"/>
    <cellStyle name="Calculation 2 7 2" xfId="1368"/>
    <cellStyle name="Calculation 2 7 3" xfId="2108"/>
    <cellStyle name="Calculation 2 7 4" xfId="2747"/>
    <cellStyle name="Calculation 2 8" xfId="625"/>
    <cellStyle name="Calculation 2 8 2" xfId="1458"/>
    <cellStyle name="Calculation 2 8 3" xfId="2190"/>
    <cellStyle name="Calculation 2 8 4" xfId="2819"/>
    <cellStyle name="Calculation 2 9" xfId="721"/>
    <cellStyle name="Calculation 2 9 2" xfId="1551"/>
    <cellStyle name="Calculation 2 9 3" xfId="2277"/>
    <cellStyle name="Calculation 2 9 4" xfId="2899"/>
    <cellStyle name="Calculation 3" xfId="60"/>
    <cellStyle name="Calculation 3 10" xfId="906"/>
    <cellStyle name="Calculation 3 11" xfId="993"/>
    <cellStyle name="Calculation 3 12" xfId="1901"/>
    <cellStyle name="Calculation 3 2" xfId="220"/>
    <cellStyle name="Calculation 3 2 2" xfId="593"/>
    <cellStyle name="Calculation 3 2 2 2" xfId="1427"/>
    <cellStyle name="Calculation 3 2 2 3" xfId="2162"/>
    <cellStyle name="Calculation 3 2 2 4" xfId="2796"/>
    <cellStyle name="Calculation 3 2 3" xfId="684"/>
    <cellStyle name="Calculation 3 2 3 2" xfId="1516"/>
    <cellStyle name="Calculation 3 2 3 3" xfId="2244"/>
    <cellStyle name="Calculation 3 2 3 4" xfId="2871"/>
    <cellStyle name="Calculation 3 2 4" xfId="768"/>
    <cellStyle name="Calculation 3 2 4 2" xfId="1598"/>
    <cellStyle name="Calculation 3 2 4 3" xfId="2320"/>
    <cellStyle name="Calculation 3 2 4 4" xfId="2941"/>
    <cellStyle name="Calculation 3 2 5" xfId="833"/>
    <cellStyle name="Calculation 3 2 5 2" xfId="1662"/>
    <cellStyle name="Calculation 3 2 5 3" xfId="2381"/>
    <cellStyle name="Calculation 3 2 5 4" xfId="3000"/>
    <cellStyle name="Calculation 3 2 6" xfId="1063"/>
    <cellStyle name="Calculation 3 2 7" xfId="1802"/>
    <cellStyle name="Calculation 3 2 8" xfId="2459"/>
    <cellStyle name="Calculation 3 3" xfId="288"/>
    <cellStyle name="Calculation 3 3 2" xfId="1131"/>
    <cellStyle name="Calculation 3 3 3" xfId="1870"/>
    <cellStyle name="Calculation 3 3 4" xfId="2525"/>
    <cellStyle name="Calculation 3 4" xfId="365"/>
    <cellStyle name="Calculation 3 4 2" xfId="1205"/>
    <cellStyle name="Calculation 3 4 3" xfId="1946"/>
    <cellStyle name="Calculation 3 4 4" xfId="2596"/>
    <cellStyle name="Calculation 3 5" xfId="442"/>
    <cellStyle name="Calculation 3 5 2" xfId="1280"/>
    <cellStyle name="Calculation 3 5 3" xfId="2021"/>
    <cellStyle name="Calculation 3 5 4" xfId="2667"/>
    <cellStyle name="Calculation 3 6" xfId="518"/>
    <cellStyle name="Calculation 3 6 2" xfId="1353"/>
    <cellStyle name="Calculation 3 6 3" xfId="2093"/>
    <cellStyle name="Calculation 3 6 4" xfId="2734"/>
    <cellStyle name="Calculation 3 7" xfId="531"/>
    <cellStyle name="Calculation 3 7 2" xfId="1366"/>
    <cellStyle name="Calculation 3 7 3" xfId="2106"/>
    <cellStyle name="Calculation 3 7 4" xfId="2745"/>
    <cellStyle name="Calculation 3 8" xfId="604"/>
    <cellStyle name="Calculation 3 8 2" xfId="1438"/>
    <cellStyle name="Calculation 3 8 3" xfId="2172"/>
    <cellStyle name="Calculation 3 8 4" xfId="2806"/>
    <cellStyle name="Calculation 3 9" xfId="550"/>
    <cellStyle name="Calculation 3 9 2" xfId="1385"/>
    <cellStyle name="Calculation 3 9 3" xfId="2124"/>
    <cellStyle name="Calculation 3 9 4" xfId="2760"/>
    <cellStyle name="Calculation 4" xfId="111"/>
    <cellStyle name="Calculation 4 10" xfId="957"/>
    <cellStyle name="Calculation 4 11" xfId="1695"/>
    <cellStyle name="Calculation 4 12" xfId="1718"/>
    <cellStyle name="Calculation 4 2" xfId="271"/>
    <cellStyle name="Calculation 4 2 2" xfId="638"/>
    <cellStyle name="Calculation 4 2 2 2" xfId="1470"/>
    <cellStyle name="Calculation 4 2 2 3" xfId="2202"/>
    <cellStyle name="Calculation 4 2 2 4" xfId="2830"/>
    <cellStyle name="Calculation 4 2 3" xfId="728"/>
    <cellStyle name="Calculation 4 2 3 2" xfId="1558"/>
    <cellStyle name="Calculation 4 2 3 3" xfId="2283"/>
    <cellStyle name="Calculation 4 2 3 4" xfId="2905"/>
    <cellStyle name="Calculation 4 2 4" xfId="786"/>
    <cellStyle name="Calculation 4 2 4 2" xfId="1615"/>
    <cellStyle name="Calculation 4 2 4 3" xfId="2337"/>
    <cellStyle name="Calculation 4 2 4 4" xfId="2956"/>
    <cellStyle name="Calculation 4 2 5" xfId="847"/>
    <cellStyle name="Calculation 4 2 5 2" xfId="1676"/>
    <cellStyle name="Calculation 4 2 5 3" xfId="2393"/>
    <cellStyle name="Calculation 4 2 5 4" xfId="3012"/>
    <cellStyle name="Calculation 4 2 6" xfId="1114"/>
    <cellStyle name="Calculation 4 2 7" xfId="1853"/>
    <cellStyle name="Calculation 4 2 8" xfId="2508"/>
    <cellStyle name="Calculation 4 3" xfId="346"/>
    <cellStyle name="Calculation 4 3 2" xfId="1187"/>
    <cellStyle name="Calculation 4 3 3" xfId="1928"/>
    <cellStyle name="Calculation 4 3 4" xfId="2579"/>
    <cellStyle name="Calculation 4 4" xfId="423"/>
    <cellStyle name="Calculation 4 4 2" xfId="1263"/>
    <cellStyle name="Calculation 4 4 3" xfId="2003"/>
    <cellStyle name="Calculation 4 4 4" xfId="2650"/>
    <cellStyle name="Calculation 4 5" xfId="500"/>
    <cellStyle name="Calculation 4 5 2" xfId="1337"/>
    <cellStyle name="Calculation 4 5 3" xfId="2078"/>
    <cellStyle name="Calculation 4 5 4" xfId="2721"/>
    <cellStyle name="Calculation 4 6" xfId="576"/>
    <cellStyle name="Calculation 4 6 2" xfId="1411"/>
    <cellStyle name="Calculation 4 6 3" xfId="2146"/>
    <cellStyle name="Calculation 4 6 4" xfId="2782"/>
    <cellStyle name="Calculation 4 7" xfId="669"/>
    <cellStyle name="Calculation 4 7 2" xfId="1501"/>
    <cellStyle name="Calculation 4 7 3" xfId="2232"/>
    <cellStyle name="Calculation 4 7 4" xfId="2860"/>
    <cellStyle name="Calculation 4 8" xfId="759"/>
    <cellStyle name="Calculation 4 8 2" xfId="1589"/>
    <cellStyle name="Calculation 4 8 3" xfId="2313"/>
    <cellStyle name="Calculation 4 8 4" xfId="2935"/>
    <cellStyle name="Calculation 4 9" xfId="825"/>
    <cellStyle name="Calculation 4 9 2" xfId="1654"/>
    <cellStyle name="Calculation 4 9 3" xfId="2375"/>
    <cellStyle name="Calculation 4 9 4" xfId="2994"/>
    <cellStyle name="Calculation 5" xfId="67"/>
    <cellStyle name="Calculation 5 10" xfId="913"/>
    <cellStyle name="Calculation 5 11" xfId="877"/>
    <cellStyle name="Calculation 5 12" xfId="1776"/>
    <cellStyle name="Calculation 5 2" xfId="227"/>
    <cellStyle name="Calculation 5 2 2" xfId="597"/>
    <cellStyle name="Calculation 5 2 2 2" xfId="1431"/>
    <cellStyle name="Calculation 5 2 2 3" xfId="2166"/>
    <cellStyle name="Calculation 5 2 2 4" xfId="2800"/>
    <cellStyle name="Calculation 5 2 3" xfId="688"/>
    <cellStyle name="Calculation 5 2 3 2" xfId="1520"/>
    <cellStyle name="Calculation 5 2 3 3" xfId="2248"/>
    <cellStyle name="Calculation 5 2 3 4" xfId="2875"/>
    <cellStyle name="Calculation 5 2 4" xfId="772"/>
    <cellStyle name="Calculation 5 2 4 2" xfId="1602"/>
    <cellStyle name="Calculation 5 2 4 3" xfId="2324"/>
    <cellStyle name="Calculation 5 2 4 4" xfId="2945"/>
    <cellStyle name="Calculation 5 2 5" xfId="836"/>
    <cellStyle name="Calculation 5 2 5 2" xfId="1665"/>
    <cellStyle name="Calculation 5 2 5 3" xfId="2384"/>
    <cellStyle name="Calculation 5 2 5 4" xfId="3003"/>
    <cellStyle name="Calculation 5 2 6" xfId="1070"/>
    <cellStyle name="Calculation 5 2 7" xfId="1809"/>
    <cellStyle name="Calculation 5 2 8" xfId="2465"/>
    <cellStyle name="Calculation 5 3" xfId="296"/>
    <cellStyle name="Calculation 5 3 2" xfId="1139"/>
    <cellStyle name="Calculation 5 3 3" xfId="1878"/>
    <cellStyle name="Calculation 5 3 4" xfId="2533"/>
    <cellStyle name="Calculation 5 4" xfId="373"/>
    <cellStyle name="Calculation 5 4 2" xfId="1213"/>
    <cellStyle name="Calculation 5 4 3" xfId="1954"/>
    <cellStyle name="Calculation 5 4 4" xfId="2604"/>
    <cellStyle name="Calculation 5 5" xfId="450"/>
    <cellStyle name="Calculation 5 5 2" xfId="1288"/>
    <cellStyle name="Calculation 5 5 3" xfId="2029"/>
    <cellStyle name="Calculation 5 5 4" xfId="2675"/>
    <cellStyle name="Calculation 5 6" xfId="526"/>
    <cellStyle name="Calculation 5 6 2" xfId="1361"/>
    <cellStyle name="Calculation 5 6 3" xfId="2101"/>
    <cellStyle name="Calculation 5 6 4" xfId="2741"/>
    <cellStyle name="Calculation 5 7" xfId="427"/>
    <cellStyle name="Calculation 5 7 2" xfId="1266"/>
    <cellStyle name="Calculation 5 7 3" xfId="2006"/>
    <cellStyle name="Calculation 5 7 4" xfId="2653"/>
    <cellStyle name="Calculation 5 8" xfId="627"/>
    <cellStyle name="Calculation 5 8 2" xfId="1459"/>
    <cellStyle name="Calculation 5 8 3" xfId="2192"/>
    <cellStyle name="Calculation 5 8 4" xfId="2820"/>
    <cellStyle name="Calculation 5 9" xfId="676"/>
    <cellStyle name="Calculation 5 9 2" xfId="1508"/>
    <cellStyle name="Calculation 5 9 3" xfId="2239"/>
    <cellStyle name="Calculation 5 9 4" xfId="2866"/>
    <cellStyle name="Calculation 6" xfId="113"/>
    <cellStyle name="Calculation 6 10" xfId="959"/>
    <cellStyle name="Calculation 6 11" xfId="1697"/>
    <cellStyle name="Calculation 6 12" xfId="1299"/>
    <cellStyle name="Calculation 6 2" xfId="273"/>
    <cellStyle name="Calculation 6 2 2" xfId="1116"/>
    <cellStyle name="Calculation 6 2 3" xfId="1855"/>
    <cellStyle name="Calculation 6 2 4" xfId="2510"/>
    <cellStyle name="Calculation 6 3" xfId="348"/>
    <cellStyle name="Calculation 6 3 2" xfId="1189"/>
    <cellStyle name="Calculation 6 3 3" xfId="1930"/>
    <cellStyle name="Calculation 6 3 4" xfId="2581"/>
    <cellStyle name="Calculation 6 4" xfId="425"/>
    <cellStyle name="Calculation 6 4 2" xfId="1265"/>
    <cellStyle name="Calculation 6 4 3" xfId="2005"/>
    <cellStyle name="Calculation 6 4 4" xfId="2652"/>
    <cellStyle name="Calculation 6 5" xfId="502"/>
    <cellStyle name="Calculation 6 5 2" xfId="1339"/>
    <cellStyle name="Calculation 6 5 3" xfId="2080"/>
    <cellStyle name="Calculation 6 5 4" xfId="2723"/>
    <cellStyle name="Calculation 6 6" xfId="578"/>
    <cellStyle name="Calculation 6 6 2" xfId="1413"/>
    <cellStyle name="Calculation 6 6 3" xfId="2148"/>
    <cellStyle name="Calculation 6 6 4" xfId="2784"/>
    <cellStyle name="Calculation 6 7" xfId="671"/>
    <cellStyle name="Calculation 6 7 2" xfId="1503"/>
    <cellStyle name="Calculation 6 7 3" xfId="2234"/>
    <cellStyle name="Calculation 6 7 4" xfId="2862"/>
    <cellStyle name="Calculation 6 8" xfId="761"/>
    <cellStyle name="Calculation 6 8 2" xfId="1591"/>
    <cellStyle name="Calculation 6 8 3" xfId="2315"/>
    <cellStyle name="Calculation 6 8 4" xfId="2937"/>
    <cellStyle name="Calculation 6 9" xfId="827"/>
    <cellStyle name="Calculation 6 9 2" xfId="1656"/>
    <cellStyle name="Calculation 6 9 3" xfId="2377"/>
    <cellStyle name="Calculation 6 9 4" xfId="2996"/>
    <cellStyle name="Calculation 7" xfId="185"/>
    <cellStyle name="Calculation 7 2" xfId="1029"/>
    <cellStyle name="Calculation 7 3" xfId="1767"/>
    <cellStyle name="Calculation 7 4" xfId="2430"/>
    <cellStyle name="Calculation 8" xfId="325"/>
    <cellStyle name="Calculation 8 2" xfId="1166"/>
    <cellStyle name="Calculation 8 3" xfId="1907"/>
    <cellStyle name="Calculation 8 4" xfId="2558"/>
    <cellStyle name="Calculation 9" xfId="402"/>
    <cellStyle name="Calculation 9 2" xfId="1242"/>
    <cellStyle name="Calculation 9 3" xfId="1982"/>
    <cellStyle name="Calculation 9 4" xfId="2629"/>
    <cellStyle name="Check Cell" xfId="27" builtinId="23" customBuiltin="1"/>
    <cellStyle name="Comma 2" xfId="117"/>
    <cellStyle name="Currency" xfId="848" builtinId="4"/>
    <cellStyle name="Currency 10" xfId="134"/>
    <cellStyle name="Currency 10 2" xfId="978"/>
    <cellStyle name="Currency 10 3" xfId="1716"/>
    <cellStyle name="Currency 10 4" xfId="1198"/>
    <cellStyle name="Currency 11" xfId="138"/>
    <cellStyle name="Currency 11 2" xfId="982"/>
    <cellStyle name="Currency 11 3" xfId="1720"/>
    <cellStyle name="Currency 11 4" xfId="1447"/>
    <cellStyle name="Currency 12" xfId="139"/>
    <cellStyle name="Currency 12 2" xfId="983"/>
    <cellStyle name="Currency 12 3" xfId="1721"/>
    <cellStyle name="Currency 12 4" xfId="2394"/>
    <cellStyle name="Currency 13" xfId="143"/>
    <cellStyle name="Currency 13 2" xfId="987"/>
    <cellStyle name="Currency 13 3" xfId="1725"/>
    <cellStyle name="Currency 13 4" xfId="2396"/>
    <cellStyle name="Currency 14" xfId="146"/>
    <cellStyle name="Currency 14 2" xfId="990"/>
    <cellStyle name="Currency 14 3" xfId="1728"/>
    <cellStyle name="Currency 14 4" xfId="2398"/>
    <cellStyle name="Currency 17" xfId="152"/>
    <cellStyle name="Currency 17 2" xfId="996"/>
    <cellStyle name="Currency 17 3" xfId="1734"/>
    <cellStyle name="Currency 17 4" xfId="2401"/>
    <cellStyle name="Currency 18" xfId="153"/>
    <cellStyle name="Currency 18 2" xfId="997"/>
    <cellStyle name="Currency 18 3" xfId="1735"/>
    <cellStyle name="Currency 18 4" xfId="2402"/>
    <cellStyle name="Currency 19" xfId="156"/>
    <cellStyle name="Currency 19 2" xfId="1000"/>
    <cellStyle name="Currency 19 3" xfId="1738"/>
    <cellStyle name="Currency 19 4" xfId="2403"/>
    <cellStyle name="Currency 2" xfId="116"/>
    <cellStyle name="Currency 2 10" xfId="136"/>
    <cellStyle name="Currency 2 11" xfId="140"/>
    <cellStyle name="Currency 2 12" xfId="142"/>
    <cellStyle name="Currency 2 13" xfId="144"/>
    <cellStyle name="Currency 2 14" xfId="147"/>
    <cellStyle name="Currency 2 15" xfId="149"/>
    <cellStyle name="Currency 2 16" xfId="151"/>
    <cellStyle name="Currency 2 17" xfId="154"/>
    <cellStyle name="Currency 2 18" xfId="155"/>
    <cellStyle name="Currency 2 19" xfId="157"/>
    <cellStyle name="Currency 2 2" xfId="118"/>
    <cellStyle name="Currency 2 20" xfId="159"/>
    <cellStyle name="Currency 2 21" xfId="961"/>
    <cellStyle name="Currency 2 22" xfId="1699"/>
    <cellStyle name="Currency 2 23" xfId="1062"/>
    <cellStyle name="Currency 2 3" xfId="121"/>
    <cellStyle name="Currency 2 4" xfId="124"/>
    <cellStyle name="Currency 2 5" xfId="126"/>
    <cellStyle name="Currency 2 6" xfId="128"/>
    <cellStyle name="Currency 2 7" xfId="130"/>
    <cellStyle name="Currency 2 8" xfId="132"/>
    <cellStyle name="Currency 2 9" xfId="135"/>
    <cellStyle name="Currency 20" xfId="158"/>
    <cellStyle name="Currency 20 2" xfId="1002"/>
    <cellStyle name="Currency 20 3" xfId="1740"/>
    <cellStyle name="Currency 20 4" xfId="2404"/>
    <cellStyle name="Currency 3" xfId="3014"/>
    <cellStyle name="Currency 4" xfId="122"/>
    <cellStyle name="Currency 4 2" xfId="966"/>
    <cellStyle name="Currency 4 3" xfId="1704"/>
    <cellStyle name="Currency 4 4" xfId="1531"/>
    <cellStyle name="Currency 8" xfId="131"/>
    <cellStyle name="Currency 8 2" xfId="975"/>
    <cellStyle name="Currency 8 3" xfId="1713"/>
    <cellStyle name="Currency 8 4" xfId="885"/>
    <cellStyle name="Currency 9" xfId="133"/>
    <cellStyle name="Currency 9 2" xfId="977"/>
    <cellStyle name="Currency 9 3" xfId="1715"/>
    <cellStyle name="Currency 9 4" xfId="1044"/>
    <cellStyle name="Explanatory Text" xfId="28" builtinId="53" customBuiltin="1"/>
    <cellStyle name="Good" xfId="29" builtinId="26" customBuiltin="1"/>
    <cellStyle name="Good 2" xfId="3015"/>
    <cellStyle name="Heading 1" xfId="30" builtinId="16" customBuiltin="1"/>
    <cellStyle name="Heading 2" xfId="31" builtinId="17" customBuiltin="1"/>
    <cellStyle name="Heading 3" xfId="32" builtinId="18" customBuiltin="1"/>
    <cellStyle name="Heading 3 10" xfId="704"/>
    <cellStyle name="Heading 3 11" xfId="778"/>
    <cellStyle name="Heading 3 12" xfId="882"/>
    <cellStyle name="Heading 3 13" xfId="1449"/>
    <cellStyle name="Heading 3 14" xfId="2158"/>
    <cellStyle name="Heading 3 2" xfId="43"/>
    <cellStyle name="Heading 3 2 10" xfId="674"/>
    <cellStyle name="Heading 3 2 11" xfId="702"/>
    <cellStyle name="Heading 3 2 12" xfId="889"/>
    <cellStyle name="Heading 3 2 13" xfId="881"/>
    <cellStyle name="Heading 3 2 14" xfId="2102"/>
    <cellStyle name="Heading 3 2 2" xfId="72"/>
    <cellStyle name="Heading 3 2 2 10" xfId="918"/>
    <cellStyle name="Heading 3 2 2 11" xfId="871"/>
    <cellStyle name="Heading 3 2 2 12" xfId="2040"/>
    <cellStyle name="Heading 3 2 2 2" xfId="232"/>
    <cellStyle name="Heading 3 2 2 3" xfId="186"/>
    <cellStyle name="Heading 3 2 2 4" xfId="324"/>
    <cellStyle name="Heading 3 2 2 5" xfId="401"/>
    <cellStyle name="Heading 3 2 2 6" xfId="478"/>
    <cellStyle name="Heading 3 2 2 7" xfId="524"/>
    <cellStyle name="Heading 3 2 2 8" xfId="607"/>
    <cellStyle name="Heading 3 2 2 9" xfId="616"/>
    <cellStyle name="Heading 3 2 3" xfId="59"/>
    <cellStyle name="Heading 3 2 4" xfId="203"/>
    <cellStyle name="Heading 3 2 5" xfId="307"/>
    <cellStyle name="Heading 3 2 6" xfId="384"/>
    <cellStyle name="Heading 3 2 7" xfId="461"/>
    <cellStyle name="Heading 3 2 8" xfId="537"/>
    <cellStyle name="Heading 3 2 9" xfId="582"/>
    <cellStyle name="Heading 3 3" xfId="66"/>
    <cellStyle name="Heading 3 3 10" xfId="912"/>
    <cellStyle name="Heading 3 3 11" xfId="962"/>
    <cellStyle name="Heading 3 3 12" xfId="1900"/>
    <cellStyle name="Heading 3 3 2" xfId="226"/>
    <cellStyle name="Heading 3 3 3" xfId="219"/>
    <cellStyle name="Heading 3 3 4" xfId="194"/>
    <cellStyle name="Heading 3 3 5" xfId="318"/>
    <cellStyle name="Heading 3 3 6" xfId="395"/>
    <cellStyle name="Heading 3 3 7" xfId="509"/>
    <cellStyle name="Heading 3 3 8" xfId="626"/>
    <cellStyle name="Heading 3 3 9" xfId="699"/>
    <cellStyle name="Heading 3 4" xfId="191"/>
    <cellStyle name="Heading 3 5" xfId="319"/>
    <cellStyle name="Heading 3 6" xfId="396"/>
    <cellStyle name="Heading 3 7" xfId="473"/>
    <cellStyle name="Heading 3 8" xfId="549"/>
    <cellStyle name="Heading 3 9" xfId="612"/>
    <cellStyle name="Heading 4" xfId="33" builtinId="19" customBuiltin="1"/>
    <cellStyle name="Input" xfId="34" builtinId="20" customBuiltin="1"/>
    <cellStyle name="Input 10" xfId="3018"/>
    <cellStyle name="Input 2" xfId="68"/>
    <cellStyle name="Input 2 10" xfId="914"/>
    <cellStyle name="Input 2 11" xfId="875"/>
    <cellStyle name="Input 2 12" xfId="1801"/>
    <cellStyle name="Input 2 2" xfId="228"/>
    <cellStyle name="Input 2 2 2" xfId="598"/>
    <cellStyle name="Input 2 2 2 2" xfId="1432"/>
    <cellStyle name="Input 2 2 2 3" xfId="2167"/>
    <cellStyle name="Input 2 2 2 4" xfId="2801"/>
    <cellStyle name="Input 2 2 3" xfId="689"/>
    <cellStyle name="Input 2 2 3 2" xfId="1521"/>
    <cellStyle name="Input 2 2 3 3" xfId="2249"/>
    <cellStyle name="Input 2 2 3 4" xfId="2876"/>
    <cellStyle name="Input 2 2 4" xfId="773"/>
    <cellStyle name="Input 2 2 4 2" xfId="1603"/>
    <cellStyle name="Input 2 2 4 3" xfId="2325"/>
    <cellStyle name="Input 2 2 4 4" xfId="2946"/>
    <cellStyle name="Input 2 2 5" xfId="837"/>
    <cellStyle name="Input 2 2 5 2" xfId="1666"/>
    <cellStyle name="Input 2 2 5 3" xfId="2385"/>
    <cellStyle name="Input 2 2 5 4" xfId="3004"/>
    <cellStyle name="Input 2 2 6" xfId="1071"/>
    <cellStyle name="Input 2 2 7" xfId="1810"/>
    <cellStyle name="Input 2 2 8" xfId="2466"/>
    <cellStyle name="Input 2 3" xfId="190"/>
    <cellStyle name="Input 2 3 2" xfId="1034"/>
    <cellStyle name="Input 2 3 3" xfId="1772"/>
    <cellStyle name="Input 2 3 4" xfId="2434"/>
    <cellStyle name="Input 2 4" xfId="320"/>
    <cellStyle name="Input 2 4 2" xfId="1161"/>
    <cellStyle name="Input 2 4 3" xfId="1902"/>
    <cellStyle name="Input 2 4 4" xfId="2554"/>
    <cellStyle name="Input 2 5" xfId="397"/>
    <cellStyle name="Input 2 5 2" xfId="1237"/>
    <cellStyle name="Input 2 5 3" xfId="1977"/>
    <cellStyle name="Input 2 5 4" xfId="2625"/>
    <cellStyle name="Input 2 6" xfId="474"/>
    <cellStyle name="Input 2 6 2" xfId="1311"/>
    <cellStyle name="Input 2 6 3" xfId="2053"/>
    <cellStyle name="Input 2 6 4" xfId="2697"/>
    <cellStyle name="Input 2 7" xfId="523"/>
    <cellStyle name="Input 2 7 2" xfId="1358"/>
    <cellStyle name="Input 2 7 3" xfId="2098"/>
    <cellStyle name="Input 2 7 4" xfId="2739"/>
    <cellStyle name="Input 2 8" xfId="628"/>
    <cellStyle name="Input 2 8 2" xfId="1460"/>
    <cellStyle name="Input 2 8 3" xfId="2193"/>
    <cellStyle name="Input 2 8 4" xfId="2821"/>
    <cellStyle name="Input 2 9" xfId="700"/>
    <cellStyle name="Input 2 9 2" xfId="1532"/>
    <cellStyle name="Input 2 9 3" xfId="2260"/>
    <cellStyle name="Input 2 9 4" xfId="2885"/>
    <cellStyle name="Input 26" xfId="193"/>
    <cellStyle name="Input 26 2" xfId="1037"/>
    <cellStyle name="Input 26 3" xfId="1775"/>
    <cellStyle name="Input 26 4" xfId="2436"/>
    <cellStyle name="Input 27" xfId="298"/>
    <cellStyle name="Input 27 2" xfId="1141"/>
    <cellStyle name="Input 27 3" xfId="1880"/>
    <cellStyle name="Input 27 4" xfId="2535"/>
    <cellStyle name="Input 28" xfId="375"/>
    <cellStyle name="Input 28 2" xfId="1215"/>
    <cellStyle name="Input 28 3" xfId="1956"/>
    <cellStyle name="Input 28 4" xfId="2606"/>
    <cellStyle name="Input 29" xfId="452"/>
    <cellStyle name="Input 29 2" xfId="1290"/>
    <cellStyle name="Input 29 3" xfId="2031"/>
    <cellStyle name="Input 29 4" xfId="2677"/>
    <cellStyle name="Input 3" xfId="57"/>
    <cellStyle name="Input 3 10" xfId="903"/>
    <cellStyle name="Input 3 11" xfId="999"/>
    <cellStyle name="Input 3 12" xfId="2123"/>
    <cellStyle name="Input 3 2" xfId="217"/>
    <cellStyle name="Input 3 2 2" xfId="591"/>
    <cellStyle name="Input 3 2 2 2" xfId="1425"/>
    <cellStyle name="Input 3 2 2 3" xfId="2160"/>
    <cellStyle name="Input 3 2 2 4" xfId="2794"/>
    <cellStyle name="Input 3 2 3" xfId="682"/>
    <cellStyle name="Input 3 2 3 2" xfId="1514"/>
    <cellStyle name="Input 3 2 3 3" xfId="2242"/>
    <cellStyle name="Input 3 2 3 4" xfId="2869"/>
    <cellStyle name="Input 3 2 4" xfId="766"/>
    <cellStyle name="Input 3 2 4 2" xfId="1596"/>
    <cellStyle name="Input 3 2 4 3" xfId="2318"/>
    <cellStyle name="Input 3 2 4 4" xfId="2939"/>
    <cellStyle name="Input 3 2 5" xfId="831"/>
    <cellStyle name="Input 3 2 5 2" xfId="1660"/>
    <cellStyle name="Input 3 2 5 3" xfId="2379"/>
    <cellStyle name="Input 3 2 5 4" xfId="2998"/>
    <cellStyle name="Input 3 2 6" xfId="1060"/>
    <cellStyle name="Input 3 2 7" xfId="1799"/>
    <cellStyle name="Input 3 2 8" xfId="2457"/>
    <cellStyle name="Input 3 3" xfId="308"/>
    <cellStyle name="Input 3 3 2" xfId="1151"/>
    <cellStyle name="Input 3 3 3" xfId="1890"/>
    <cellStyle name="Input 3 3 4" xfId="2544"/>
    <cellStyle name="Input 3 4" xfId="385"/>
    <cellStyle name="Input 3 4 2" xfId="1225"/>
    <cellStyle name="Input 3 4 3" xfId="1966"/>
    <cellStyle name="Input 3 4 4" xfId="2615"/>
    <cellStyle name="Input 3 5" xfId="462"/>
    <cellStyle name="Input 3 5 2" xfId="1300"/>
    <cellStyle name="Input 3 5 3" xfId="2041"/>
    <cellStyle name="Input 3 5 4" xfId="2686"/>
    <cellStyle name="Input 3 6" xfId="538"/>
    <cellStyle name="Input 3 6 2" xfId="1373"/>
    <cellStyle name="Input 3 6 3" xfId="2113"/>
    <cellStyle name="Input 3 6 4" xfId="2751"/>
    <cellStyle name="Input 3 7" xfId="465"/>
    <cellStyle name="Input 3 7 2" xfId="1303"/>
    <cellStyle name="Input 3 7 3" xfId="2044"/>
    <cellStyle name="Input 3 7 4" xfId="2689"/>
    <cellStyle name="Input 3 8" xfId="579"/>
    <cellStyle name="Input 3 8 2" xfId="1414"/>
    <cellStyle name="Input 3 8 3" xfId="2149"/>
    <cellStyle name="Input 3 8 4" xfId="2785"/>
    <cellStyle name="Input 3 9" xfId="717"/>
    <cellStyle name="Input 3 9 2" xfId="1547"/>
    <cellStyle name="Input 3 9 3" xfId="2274"/>
    <cellStyle name="Input 3 9 4" xfId="2896"/>
    <cellStyle name="Input 30" xfId="528"/>
    <cellStyle name="Input 30 2" xfId="1363"/>
    <cellStyle name="Input 30 3" xfId="2103"/>
    <cellStyle name="Input 30 4" xfId="2742"/>
    <cellStyle name="Input 31" xfId="610"/>
    <cellStyle name="Input 31 2" xfId="1444"/>
    <cellStyle name="Input 31 3" xfId="2177"/>
    <cellStyle name="Input 31 4" xfId="2810"/>
    <cellStyle name="Input 32" xfId="701"/>
    <cellStyle name="Input 32 2" xfId="1533"/>
    <cellStyle name="Input 32 3" xfId="2261"/>
    <cellStyle name="Input 32 4" xfId="2886"/>
    <cellStyle name="Input 33" xfId="777"/>
    <cellStyle name="Input 33 2" xfId="1607"/>
    <cellStyle name="Input 33 3" xfId="2329"/>
    <cellStyle name="Input 33 4" xfId="2949"/>
    <cellStyle name="Input 4" xfId="109"/>
    <cellStyle name="Input 4 10" xfId="955"/>
    <cellStyle name="Input 4 11" xfId="1693"/>
    <cellStyle name="Input 4 12" xfId="1724"/>
    <cellStyle name="Input 4 2" xfId="269"/>
    <cellStyle name="Input 4 2 2" xfId="636"/>
    <cellStyle name="Input 4 2 2 2" xfId="1468"/>
    <cellStyle name="Input 4 2 2 3" xfId="2200"/>
    <cellStyle name="Input 4 2 2 4" xfId="2828"/>
    <cellStyle name="Input 4 2 3" xfId="726"/>
    <cellStyle name="Input 4 2 3 2" xfId="1556"/>
    <cellStyle name="Input 4 2 3 3" xfId="2281"/>
    <cellStyle name="Input 4 2 3 4" xfId="2903"/>
    <cellStyle name="Input 4 2 4" xfId="784"/>
    <cellStyle name="Input 4 2 4 2" xfId="1613"/>
    <cellStyle name="Input 4 2 4 3" xfId="2335"/>
    <cellStyle name="Input 4 2 4 4" xfId="2954"/>
    <cellStyle name="Input 4 2 5" xfId="845"/>
    <cellStyle name="Input 4 2 5 2" xfId="1674"/>
    <cellStyle name="Input 4 2 5 3" xfId="2391"/>
    <cellStyle name="Input 4 2 5 4" xfId="3010"/>
    <cellStyle name="Input 4 2 6" xfId="1112"/>
    <cellStyle name="Input 4 2 7" xfId="1851"/>
    <cellStyle name="Input 4 2 8" xfId="2506"/>
    <cellStyle name="Input 4 3" xfId="344"/>
    <cellStyle name="Input 4 3 2" xfId="1185"/>
    <cellStyle name="Input 4 3 3" xfId="1926"/>
    <cellStyle name="Input 4 3 4" xfId="2577"/>
    <cellStyle name="Input 4 4" xfId="421"/>
    <cellStyle name="Input 4 4 2" xfId="1261"/>
    <cellStyle name="Input 4 4 3" xfId="2001"/>
    <cellStyle name="Input 4 4 4" xfId="2648"/>
    <cellStyle name="Input 4 5" xfId="498"/>
    <cellStyle name="Input 4 5 2" xfId="1335"/>
    <cellStyle name="Input 4 5 3" xfId="2076"/>
    <cellStyle name="Input 4 5 4" xfId="2719"/>
    <cellStyle name="Input 4 6" xfId="574"/>
    <cellStyle name="Input 4 6 2" xfId="1409"/>
    <cellStyle name="Input 4 6 3" xfId="2144"/>
    <cellStyle name="Input 4 6 4" xfId="2780"/>
    <cellStyle name="Input 4 7" xfId="667"/>
    <cellStyle name="Input 4 7 2" xfId="1499"/>
    <cellStyle name="Input 4 7 3" xfId="2230"/>
    <cellStyle name="Input 4 7 4" xfId="2858"/>
    <cellStyle name="Input 4 8" xfId="757"/>
    <cellStyle name="Input 4 8 2" xfId="1587"/>
    <cellStyle name="Input 4 8 3" xfId="2311"/>
    <cellStyle name="Input 4 8 4" xfId="2933"/>
    <cellStyle name="Input 4 9" xfId="823"/>
    <cellStyle name="Input 4 9 2" xfId="1652"/>
    <cellStyle name="Input 4 9 3" xfId="2373"/>
    <cellStyle name="Input 4 9 4" xfId="2992"/>
    <cellStyle name="Input 5" xfId="63"/>
    <cellStyle name="Input 5 10" xfId="909"/>
    <cellStyle name="Input 5 11" xfId="986"/>
    <cellStyle name="Input 5 12" xfId="2191"/>
    <cellStyle name="Input 5 2" xfId="223"/>
    <cellStyle name="Input 5 2 2" xfId="594"/>
    <cellStyle name="Input 5 2 2 2" xfId="1428"/>
    <cellStyle name="Input 5 2 2 3" xfId="2163"/>
    <cellStyle name="Input 5 2 2 4" xfId="2797"/>
    <cellStyle name="Input 5 2 3" xfId="685"/>
    <cellStyle name="Input 5 2 3 2" xfId="1517"/>
    <cellStyle name="Input 5 2 3 3" xfId="2245"/>
    <cellStyle name="Input 5 2 3 4" xfId="2872"/>
    <cellStyle name="Input 5 2 4" xfId="769"/>
    <cellStyle name="Input 5 2 4 2" xfId="1599"/>
    <cellStyle name="Input 5 2 4 3" xfId="2321"/>
    <cellStyle name="Input 5 2 4 4" xfId="2942"/>
    <cellStyle name="Input 5 2 5" xfId="834"/>
    <cellStyle name="Input 5 2 5 2" xfId="1663"/>
    <cellStyle name="Input 5 2 5 3" xfId="2382"/>
    <cellStyle name="Input 5 2 5 4" xfId="3001"/>
    <cellStyle name="Input 5 2 6" xfId="1066"/>
    <cellStyle name="Input 5 2 7" xfId="1805"/>
    <cellStyle name="Input 5 2 8" xfId="2462"/>
    <cellStyle name="Input 5 3" xfId="292"/>
    <cellStyle name="Input 5 3 2" xfId="1135"/>
    <cellStyle name="Input 5 3 3" xfId="1874"/>
    <cellStyle name="Input 5 3 4" xfId="2529"/>
    <cellStyle name="Input 5 4" xfId="369"/>
    <cellStyle name="Input 5 4 2" xfId="1209"/>
    <cellStyle name="Input 5 4 3" xfId="1950"/>
    <cellStyle name="Input 5 4 4" xfId="2600"/>
    <cellStyle name="Input 5 5" xfId="446"/>
    <cellStyle name="Input 5 5 2" xfId="1284"/>
    <cellStyle name="Input 5 5 3" xfId="2025"/>
    <cellStyle name="Input 5 5 4" xfId="2671"/>
    <cellStyle name="Input 5 6" xfId="522"/>
    <cellStyle name="Input 5 6 2" xfId="1357"/>
    <cellStyle name="Input 5 6 3" xfId="2097"/>
    <cellStyle name="Input 5 6 4" xfId="2738"/>
    <cellStyle name="Input 5 7" xfId="532"/>
    <cellStyle name="Input 5 7 2" xfId="1367"/>
    <cellStyle name="Input 5 7 3" xfId="2107"/>
    <cellStyle name="Input 5 7 4" xfId="2746"/>
    <cellStyle name="Input 5 8" xfId="623"/>
    <cellStyle name="Input 5 8 2" xfId="1456"/>
    <cellStyle name="Input 5 8 3" xfId="2188"/>
    <cellStyle name="Input 5 8 4" xfId="2817"/>
    <cellStyle name="Input 5 9" xfId="698"/>
    <cellStyle name="Input 5 9 2" xfId="1530"/>
    <cellStyle name="Input 5 9 3" xfId="2258"/>
    <cellStyle name="Input 5 9 4" xfId="2884"/>
    <cellStyle name="Input 6" xfId="112"/>
    <cellStyle name="Input 6 10" xfId="958"/>
    <cellStyle name="Input 6 11" xfId="1696"/>
    <cellStyle name="Input 6 12" xfId="1700"/>
    <cellStyle name="Input 6 2" xfId="272"/>
    <cellStyle name="Input 6 2 2" xfId="1115"/>
    <cellStyle name="Input 6 2 3" xfId="1854"/>
    <cellStyle name="Input 6 2 4" xfId="2509"/>
    <cellStyle name="Input 6 3" xfId="347"/>
    <cellStyle name="Input 6 3 2" xfId="1188"/>
    <cellStyle name="Input 6 3 3" xfId="1929"/>
    <cellStyle name="Input 6 3 4" xfId="2580"/>
    <cellStyle name="Input 6 4" xfId="424"/>
    <cellStyle name="Input 6 4 2" xfId="1264"/>
    <cellStyle name="Input 6 4 3" xfId="2004"/>
    <cellStyle name="Input 6 4 4" xfId="2651"/>
    <cellStyle name="Input 6 5" xfId="501"/>
    <cellStyle name="Input 6 5 2" xfId="1338"/>
    <cellStyle name="Input 6 5 3" xfId="2079"/>
    <cellStyle name="Input 6 5 4" xfId="2722"/>
    <cellStyle name="Input 6 6" xfId="577"/>
    <cellStyle name="Input 6 6 2" xfId="1412"/>
    <cellStyle name="Input 6 6 3" xfId="2147"/>
    <cellStyle name="Input 6 6 4" xfId="2783"/>
    <cellStyle name="Input 6 7" xfId="670"/>
    <cellStyle name="Input 6 7 2" xfId="1502"/>
    <cellStyle name="Input 6 7 3" xfId="2233"/>
    <cellStyle name="Input 6 7 4" xfId="2861"/>
    <cellStyle name="Input 6 8" xfId="760"/>
    <cellStyle name="Input 6 8 2" xfId="1590"/>
    <cellStyle name="Input 6 8 3" xfId="2314"/>
    <cellStyle name="Input 6 8 4" xfId="2936"/>
    <cellStyle name="Input 6 9" xfId="826"/>
    <cellStyle name="Input 6 9 2" xfId="1655"/>
    <cellStyle name="Input 6 9 3" xfId="2376"/>
    <cellStyle name="Input 6 9 4" xfId="2995"/>
    <cellStyle name="Input 7" xfId="884"/>
    <cellStyle name="Input 8" xfId="1359"/>
    <cellStyle name="Input 9" xfId="2115"/>
    <cellStyle name="Linked Cell" xfId="35" builtinId="24" customBuiltin="1"/>
    <cellStyle name="Neutral" xfId="36" builtinId="28" customBuiltin="1"/>
    <cellStyle name="Neutral 2" xfId="3020"/>
    <cellStyle name="Normal" xfId="0" builtinId="0"/>
    <cellStyle name="Normal 10" xfId="84"/>
    <cellStyle name="Normal 10 10" xfId="930"/>
    <cellStyle name="Normal 10 11" xfId="859"/>
    <cellStyle name="Normal 10 12" xfId="1814"/>
    <cellStyle name="Normal 10 2" xfId="244"/>
    <cellStyle name="Normal 10 2 2" xfId="1087"/>
    <cellStyle name="Normal 10 2 2 2" xfId="47"/>
    <cellStyle name="Normal 10 2 2 2 10" xfId="673"/>
    <cellStyle name="Normal 10 2 2 2 10 2" xfId="1505"/>
    <cellStyle name="Normal 10 2 2 2 10 3" xfId="2236"/>
    <cellStyle name="Normal 10 2 2 2 10 4" xfId="2864"/>
    <cellStyle name="Normal 10 2 2 2 11" xfId="893"/>
    <cellStyle name="Normal 10 2 2 2 12" xfId="979"/>
    <cellStyle name="Normal 10 2 2 2 13" xfId="968"/>
    <cellStyle name="Normal 10 2 2 2 2" xfId="76"/>
    <cellStyle name="Normal 10 2 2 2 2 10" xfId="922"/>
    <cellStyle name="Normal 10 2 2 2 2 11" xfId="867"/>
    <cellStyle name="Normal 10 2 2 2 2 12" xfId="995"/>
    <cellStyle name="Normal 10 2 2 2 2 2" xfId="236"/>
    <cellStyle name="Normal 10 2 2 2 2 2 2" xfId="1079"/>
    <cellStyle name="Normal 10 2 2 2 2 2 3" xfId="1818"/>
    <cellStyle name="Normal 10 2 2 2 2 2 4" xfId="2473"/>
    <cellStyle name="Normal 10 2 2 2 2 3" xfId="289"/>
    <cellStyle name="Normal 10 2 2 2 2 3 2" xfId="1132"/>
    <cellStyle name="Normal 10 2 2 2 2 3 3" xfId="1871"/>
    <cellStyle name="Normal 10 2 2 2 2 3 4" xfId="2526"/>
    <cellStyle name="Normal 10 2 2 2 2 4" xfId="366"/>
    <cellStyle name="Normal 10 2 2 2 2 4 2" xfId="1206"/>
    <cellStyle name="Normal 10 2 2 2 2 4 3" xfId="1947"/>
    <cellStyle name="Normal 10 2 2 2 2 4 4" xfId="2597"/>
    <cellStyle name="Normal 10 2 2 2 2 5" xfId="443"/>
    <cellStyle name="Normal 10 2 2 2 2 5 2" xfId="1281"/>
    <cellStyle name="Normal 10 2 2 2 2 5 3" xfId="2022"/>
    <cellStyle name="Normal 10 2 2 2 2 5 4" xfId="2668"/>
    <cellStyle name="Normal 10 2 2 2 2 6" xfId="519"/>
    <cellStyle name="Normal 10 2 2 2 2 6 2" xfId="1354"/>
    <cellStyle name="Normal 10 2 2 2 2 6 3" xfId="2094"/>
    <cellStyle name="Normal 10 2 2 2 2 6 4" xfId="2735"/>
    <cellStyle name="Normal 10 2 2 2 2 7" xfId="566"/>
    <cellStyle name="Normal 10 2 2 2 2 7 2" xfId="1401"/>
    <cellStyle name="Normal 10 2 2 2 2 7 3" xfId="2137"/>
    <cellStyle name="Normal 10 2 2 2 2 7 4" xfId="2773"/>
    <cellStyle name="Normal 10 2 2 2 2 8" xfId="584"/>
    <cellStyle name="Normal 10 2 2 2 2 8 2" xfId="1418"/>
    <cellStyle name="Normal 10 2 2 2 2 8 3" xfId="2154"/>
    <cellStyle name="Normal 10 2 2 2 2 8 4" xfId="2789"/>
    <cellStyle name="Normal 10 2 2 2 2 9" xfId="790"/>
    <cellStyle name="Normal 10 2 2 2 2 9 2" xfId="1619"/>
    <cellStyle name="Normal 10 2 2 2 2 9 3" xfId="2341"/>
    <cellStyle name="Normal 10 2 2 2 2 9 4" xfId="2960"/>
    <cellStyle name="Normal 10 2 2 2 3" xfId="207"/>
    <cellStyle name="Normal 10 2 2 2 3 2" xfId="1050"/>
    <cellStyle name="Normal 10 2 2 2 3 3" xfId="1789"/>
    <cellStyle name="Normal 10 2 2 2 3 4" xfId="2447"/>
    <cellStyle name="Normal 10 2 2 2 4" xfId="315"/>
    <cellStyle name="Normal 10 2 2 2 4 2" xfId="1158"/>
    <cellStyle name="Normal 10 2 2 2 4 3" xfId="1897"/>
    <cellStyle name="Normal 10 2 2 2 4 4" xfId="2551"/>
    <cellStyle name="Normal 10 2 2 2 5" xfId="392"/>
    <cellStyle name="Normal 10 2 2 2 5 2" xfId="1232"/>
    <cellStyle name="Normal 10 2 2 2 5 3" xfId="1973"/>
    <cellStyle name="Normal 10 2 2 2 5 4" xfId="2622"/>
    <cellStyle name="Normal 10 2 2 2 6" xfId="469"/>
    <cellStyle name="Normal 10 2 2 2 6 2" xfId="1307"/>
    <cellStyle name="Normal 10 2 2 2 6 3" xfId="2048"/>
    <cellStyle name="Normal 10 2 2 2 6 4" xfId="2693"/>
    <cellStyle name="Normal 10 2 2 2 7" xfId="545"/>
    <cellStyle name="Normal 10 2 2 2 7 2" xfId="1380"/>
    <cellStyle name="Normal 10 2 2 2 7 3" xfId="2119"/>
    <cellStyle name="Normal 10 2 2 2 7 4" xfId="2756"/>
    <cellStyle name="Normal 10 2 2 2 8" xfId="548"/>
    <cellStyle name="Normal 10 2 2 2 8 2" xfId="1383"/>
    <cellStyle name="Normal 10 2 2 2 8 3" xfId="2122"/>
    <cellStyle name="Normal 10 2 2 2 8 4" xfId="2759"/>
    <cellStyle name="Normal 10 2 2 2 9" xfId="620"/>
    <cellStyle name="Normal 10 2 2 2 9 2" xfId="1453"/>
    <cellStyle name="Normal 10 2 2 2 9 3" xfId="2186"/>
    <cellStyle name="Normal 10 2 2 2 9 4" xfId="2815"/>
    <cellStyle name="Normal 10 2 3" xfId="1826"/>
    <cellStyle name="Normal 10 2 4" xfId="2481"/>
    <cellStyle name="Normal 10 3" xfId="177"/>
    <cellStyle name="Normal 10 3 2" xfId="1021"/>
    <cellStyle name="Normal 10 3 3" xfId="1759"/>
    <cellStyle name="Normal 10 3 4" xfId="2422"/>
    <cellStyle name="Normal 10 4" xfId="279"/>
    <cellStyle name="Normal 10 4 2" xfId="1122"/>
    <cellStyle name="Normal 10 4 3" xfId="1861"/>
    <cellStyle name="Normal 10 4 4" xfId="2516"/>
    <cellStyle name="Normal 10 5" xfId="355"/>
    <cellStyle name="Normal 10 5 2" xfId="1195"/>
    <cellStyle name="Normal 10 5 3" xfId="1936"/>
    <cellStyle name="Normal 10 5 4" xfId="2587"/>
    <cellStyle name="Normal 10 6" xfId="432"/>
    <cellStyle name="Normal 10 6 2" xfId="1271"/>
    <cellStyle name="Normal 10 6 3" xfId="2011"/>
    <cellStyle name="Normal 10 6 4" xfId="2658"/>
    <cellStyle name="Normal 10 7" xfId="642"/>
    <cellStyle name="Normal 10 7 2" xfId="1474"/>
    <cellStyle name="Normal 10 7 3" xfId="2206"/>
    <cellStyle name="Normal 10 7 4" xfId="2834"/>
    <cellStyle name="Normal 10 8" xfId="732"/>
    <cellStyle name="Normal 10 8 2" xfId="1562"/>
    <cellStyle name="Normal 10 8 3" xfId="2287"/>
    <cellStyle name="Normal 10 8 4" xfId="2909"/>
    <cellStyle name="Normal 10 9" xfId="798"/>
    <cellStyle name="Normal 10 9 2" xfId="1627"/>
    <cellStyle name="Normal 10 9 3" xfId="2349"/>
    <cellStyle name="Normal 10 9 4" xfId="2968"/>
    <cellStyle name="Normal 11" xfId="85"/>
    <cellStyle name="Normal 11 10" xfId="931"/>
    <cellStyle name="Normal 11 11" xfId="858"/>
    <cellStyle name="Normal 11 12" xfId="2262"/>
    <cellStyle name="Normal 11 2" xfId="245"/>
    <cellStyle name="Normal 11 2 2" xfId="1088"/>
    <cellStyle name="Normal 11 2 3" xfId="1827"/>
    <cellStyle name="Normal 11 2 4" xfId="2482"/>
    <cellStyle name="Normal 11 3" xfId="176"/>
    <cellStyle name="Normal 11 3 2" xfId="1020"/>
    <cellStyle name="Normal 11 3 3" xfId="1758"/>
    <cellStyle name="Normal 11 3 4" xfId="2421"/>
    <cellStyle name="Normal 11 4" xfId="303"/>
    <cellStyle name="Normal 11 4 2" xfId="1146"/>
    <cellStyle name="Normal 11 4 3" xfId="1885"/>
    <cellStyle name="Normal 11 4 4" xfId="2540"/>
    <cellStyle name="Normal 11 5" xfId="380"/>
    <cellStyle name="Normal 11 5 2" xfId="1220"/>
    <cellStyle name="Normal 11 5 3" xfId="1961"/>
    <cellStyle name="Normal 11 5 4" xfId="2611"/>
    <cellStyle name="Normal 11 6" xfId="457"/>
    <cellStyle name="Normal 11 6 2" xfId="1295"/>
    <cellStyle name="Normal 11 6 3" xfId="2036"/>
    <cellStyle name="Normal 11 6 4" xfId="2682"/>
    <cellStyle name="Normal 11 7" xfId="643"/>
    <cellStyle name="Normal 11 7 2" xfId="1475"/>
    <cellStyle name="Normal 11 7 3" xfId="2207"/>
    <cellStyle name="Normal 11 7 4" xfId="2835"/>
    <cellStyle name="Normal 11 8" xfId="733"/>
    <cellStyle name="Normal 11 8 2" xfId="1563"/>
    <cellStyle name="Normal 11 8 3" xfId="2288"/>
    <cellStyle name="Normal 11 8 4" xfId="2910"/>
    <cellStyle name="Normal 11 9" xfId="799"/>
    <cellStyle name="Normal 11 9 2" xfId="1628"/>
    <cellStyle name="Normal 11 9 3" xfId="2350"/>
    <cellStyle name="Normal 11 9 4" xfId="2969"/>
    <cellStyle name="Normal 12" xfId="86"/>
    <cellStyle name="Normal 12 10" xfId="932"/>
    <cellStyle name="Normal 12 11" xfId="857"/>
    <cellStyle name="Normal 12 12" xfId="2237"/>
    <cellStyle name="Normal 12 2" xfId="246"/>
    <cellStyle name="Normal 12 2 2" xfId="1089"/>
    <cellStyle name="Normal 12 2 3" xfId="1828"/>
    <cellStyle name="Normal 12 2 4" xfId="2483"/>
    <cellStyle name="Normal 12 3" xfId="175"/>
    <cellStyle name="Normal 12 3 2" xfId="1019"/>
    <cellStyle name="Normal 12 3 3" xfId="1757"/>
    <cellStyle name="Normal 12 3 4" xfId="2420"/>
    <cellStyle name="Normal 12 4" xfId="280"/>
    <cellStyle name="Normal 12 4 2" xfId="1123"/>
    <cellStyle name="Normal 12 4 3" xfId="1862"/>
    <cellStyle name="Normal 12 4 4" xfId="2517"/>
    <cellStyle name="Normal 12 5" xfId="356"/>
    <cellStyle name="Normal 12 5 2" xfId="1196"/>
    <cellStyle name="Normal 12 5 3" xfId="1937"/>
    <cellStyle name="Normal 12 5 4" xfId="2588"/>
    <cellStyle name="Normal 12 6" xfId="433"/>
    <cellStyle name="Normal 12 6 2" xfId="1272"/>
    <cellStyle name="Normal 12 6 3" xfId="2012"/>
    <cellStyle name="Normal 12 6 4" xfId="2659"/>
    <cellStyle name="Normal 12 7" xfId="644"/>
    <cellStyle name="Normal 12 7 2" xfId="1476"/>
    <cellStyle name="Normal 12 7 3" xfId="2208"/>
    <cellStyle name="Normal 12 7 4" xfId="2836"/>
    <cellStyle name="Normal 12 8" xfId="734"/>
    <cellStyle name="Normal 12 8 2" xfId="1564"/>
    <cellStyle name="Normal 12 8 3" xfId="2289"/>
    <cellStyle name="Normal 12 8 4" xfId="2911"/>
    <cellStyle name="Normal 12 9" xfId="800"/>
    <cellStyle name="Normal 12 9 2" xfId="1629"/>
    <cellStyle name="Normal 12 9 3" xfId="2351"/>
    <cellStyle name="Normal 12 9 4" xfId="2970"/>
    <cellStyle name="Normal 13" xfId="87"/>
    <cellStyle name="Normal 13 10" xfId="933"/>
    <cellStyle name="Normal 13 11" xfId="856"/>
    <cellStyle name="Normal 13 12" xfId="2330"/>
    <cellStyle name="Normal 13 2" xfId="247"/>
    <cellStyle name="Normal 13 2 2" xfId="1090"/>
    <cellStyle name="Normal 13 2 3" xfId="1829"/>
    <cellStyle name="Normal 13 2 4" xfId="2484"/>
    <cellStyle name="Normal 13 3" xfId="174"/>
    <cellStyle name="Normal 13 3 2" xfId="1018"/>
    <cellStyle name="Normal 13 3 3" xfId="1756"/>
    <cellStyle name="Normal 13 3 4" xfId="2419"/>
    <cellStyle name="Normal 13 4" xfId="196"/>
    <cellStyle name="Normal 13 4 2" xfId="1039"/>
    <cellStyle name="Normal 13 4 3" xfId="1778"/>
    <cellStyle name="Normal 13 4 4" xfId="2438"/>
    <cellStyle name="Normal 13 5" xfId="274"/>
    <cellStyle name="Normal 13 5 2" xfId="1117"/>
    <cellStyle name="Normal 13 5 3" xfId="1856"/>
    <cellStyle name="Normal 13 5 4" xfId="2511"/>
    <cellStyle name="Normal 13 6" xfId="350"/>
    <cellStyle name="Normal 13 6 2" xfId="1190"/>
    <cellStyle name="Normal 13 6 3" xfId="1931"/>
    <cellStyle name="Normal 13 6 4" xfId="2582"/>
    <cellStyle name="Normal 13 7" xfId="645"/>
    <cellStyle name="Normal 13 7 2" xfId="1477"/>
    <cellStyle name="Normal 13 7 3" xfId="2209"/>
    <cellStyle name="Normal 13 7 4" xfId="2837"/>
    <cellStyle name="Normal 13 8" xfId="735"/>
    <cellStyle name="Normal 13 8 2" xfId="1565"/>
    <cellStyle name="Normal 13 8 3" xfId="2290"/>
    <cellStyle name="Normal 13 8 4" xfId="2912"/>
    <cellStyle name="Normal 13 9" xfId="801"/>
    <cellStyle name="Normal 13 9 2" xfId="1630"/>
    <cellStyle name="Normal 13 9 3" xfId="2352"/>
    <cellStyle name="Normal 13 9 4" xfId="2971"/>
    <cellStyle name="Normal 14" xfId="125"/>
    <cellStyle name="Normal 14 2" xfId="969"/>
    <cellStyle name="Normal 14 3" xfId="1707"/>
    <cellStyle name="Normal 14 4" xfId="1236"/>
    <cellStyle name="Normal 15" xfId="88"/>
    <cellStyle name="Normal 15 10" xfId="934"/>
    <cellStyle name="Normal 15 11" xfId="855"/>
    <cellStyle name="Normal 15 12" xfId="2264"/>
    <cellStyle name="Normal 15 2" xfId="248"/>
    <cellStyle name="Normal 15 2 2" xfId="1091"/>
    <cellStyle name="Normal 15 2 3" xfId="1830"/>
    <cellStyle name="Normal 15 2 4" xfId="2485"/>
    <cellStyle name="Normal 15 3" xfId="173"/>
    <cellStyle name="Normal 15 3 2" xfId="1017"/>
    <cellStyle name="Normal 15 3 3" xfId="1755"/>
    <cellStyle name="Normal 15 3 4" xfId="2418"/>
    <cellStyle name="Normal 15 4" xfId="293"/>
    <cellStyle name="Normal 15 4 2" xfId="1136"/>
    <cellStyle name="Normal 15 4 3" xfId="1875"/>
    <cellStyle name="Normal 15 4 4" xfId="2530"/>
    <cellStyle name="Normal 15 5" xfId="370"/>
    <cellStyle name="Normal 15 5 2" xfId="1210"/>
    <cellStyle name="Normal 15 5 3" xfId="1951"/>
    <cellStyle name="Normal 15 5 4" xfId="2601"/>
    <cellStyle name="Normal 15 6" xfId="447"/>
    <cellStyle name="Normal 15 6 2" xfId="1285"/>
    <cellStyle name="Normal 15 6 3" xfId="2026"/>
    <cellStyle name="Normal 15 6 4" xfId="2672"/>
    <cellStyle name="Normal 15 7" xfId="646"/>
    <cellStyle name="Normal 15 7 2" xfId="1478"/>
    <cellStyle name="Normal 15 7 3" xfId="2210"/>
    <cellStyle name="Normal 15 7 4" xfId="2838"/>
    <cellStyle name="Normal 15 8" xfId="736"/>
    <cellStyle name="Normal 15 8 2" xfId="1566"/>
    <cellStyle name="Normal 15 8 3" xfId="2291"/>
    <cellStyle name="Normal 15 8 4" xfId="2913"/>
    <cellStyle name="Normal 15 9" xfId="802"/>
    <cellStyle name="Normal 15 9 2" xfId="1631"/>
    <cellStyle name="Normal 15 9 3" xfId="2353"/>
    <cellStyle name="Normal 15 9 4" xfId="2972"/>
    <cellStyle name="Normal 16" xfId="89"/>
    <cellStyle name="Normal 16 10" xfId="935"/>
    <cellStyle name="Normal 16 11" xfId="854"/>
    <cellStyle name="Normal 16 12" xfId="905"/>
    <cellStyle name="Normal 16 2" xfId="249"/>
    <cellStyle name="Normal 16 2 2" xfId="1092"/>
    <cellStyle name="Normal 16 2 3" xfId="1831"/>
    <cellStyle name="Normal 16 2 4" xfId="2486"/>
    <cellStyle name="Normal 16 3" xfId="172"/>
    <cellStyle name="Normal 16 3 2" xfId="1016"/>
    <cellStyle name="Normal 16 3 3" xfId="1754"/>
    <cellStyle name="Normal 16 3 4" xfId="2417"/>
    <cellStyle name="Normal 16 4" xfId="282"/>
    <cellStyle name="Normal 16 4 2" xfId="1125"/>
    <cellStyle name="Normal 16 4 3" xfId="1864"/>
    <cellStyle name="Normal 16 4 4" xfId="2519"/>
    <cellStyle name="Normal 16 5" xfId="359"/>
    <cellStyle name="Normal 16 5 2" xfId="1199"/>
    <cellStyle name="Normal 16 5 3" xfId="1940"/>
    <cellStyle name="Normal 16 5 4" xfId="2590"/>
    <cellStyle name="Normal 16 6" xfId="436"/>
    <cellStyle name="Normal 16 6 2" xfId="1274"/>
    <cellStyle name="Normal 16 6 3" xfId="2015"/>
    <cellStyle name="Normal 16 6 4" xfId="2661"/>
    <cellStyle name="Normal 16 7" xfId="647"/>
    <cellStyle name="Normal 16 7 2" xfId="1479"/>
    <cellStyle name="Normal 16 7 3" xfId="2211"/>
    <cellStyle name="Normal 16 7 4" xfId="2839"/>
    <cellStyle name="Normal 16 8" xfId="737"/>
    <cellStyle name="Normal 16 8 2" xfId="1567"/>
    <cellStyle name="Normal 16 8 3" xfId="2292"/>
    <cellStyle name="Normal 16 8 4" xfId="2914"/>
    <cellStyle name="Normal 16 9" xfId="803"/>
    <cellStyle name="Normal 16 9 2" xfId="1632"/>
    <cellStyle name="Normal 16 9 3" xfId="2354"/>
    <cellStyle name="Normal 16 9 4" xfId="2973"/>
    <cellStyle name="Normal 17" xfId="127"/>
    <cellStyle name="Normal 17 2" xfId="971"/>
    <cellStyle name="Normal 17 3" xfId="1709"/>
    <cellStyle name="Normal 17 4" xfId="1384"/>
    <cellStyle name="Normal 18" xfId="90"/>
    <cellStyle name="Normal 18 10" xfId="936"/>
    <cellStyle name="Normal 18 11" xfId="853"/>
    <cellStyle name="Normal 18 12" xfId="1046"/>
    <cellStyle name="Normal 18 2" xfId="250"/>
    <cellStyle name="Normal 18 2 2" xfId="1093"/>
    <cellStyle name="Normal 18 2 3" xfId="1832"/>
    <cellStyle name="Normal 18 2 4" xfId="2487"/>
    <cellStyle name="Normal 18 3" xfId="171"/>
    <cellStyle name="Normal 18 3 2" xfId="1015"/>
    <cellStyle name="Normal 18 3 3" xfId="1753"/>
    <cellStyle name="Normal 18 3 4" xfId="2416"/>
    <cellStyle name="Normal 18 4" xfId="283"/>
    <cellStyle name="Normal 18 4 2" xfId="1126"/>
    <cellStyle name="Normal 18 4 3" xfId="1865"/>
    <cellStyle name="Normal 18 4 4" xfId="2520"/>
    <cellStyle name="Normal 18 5" xfId="360"/>
    <cellStyle name="Normal 18 5 2" xfId="1200"/>
    <cellStyle name="Normal 18 5 3" xfId="1941"/>
    <cellStyle name="Normal 18 5 4" xfId="2591"/>
    <cellStyle name="Normal 18 6" xfId="437"/>
    <cellStyle name="Normal 18 6 2" xfId="1275"/>
    <cellStyle name="Normal 18 6 3" xfId="2016"/>
    <cellStyle name="Normal 18 6 4" xfId="2662"/>
    <cellStyle name="Normal 18 7" xfId="648"/>
    <cellStyle name="Normal 18 7 2" xfId="1480"/>
    <cellStyle name="Normal 18 7 3" xfId="2212"/>
    <cellStyle name="Normal 18 7 4" xfId="2840"/>
    <cellStyle name="Normal 18 8" xfId="738"/>
    <cellStyle name="Normal 18 8 2" xfId="1568"/>
    <cellStyle name="Normal 18 8 3" xfId="2293"/>
    <cellStyle name="Normal 18 8 4" xfId="2915"/>
    <cellStyle name="Normal 18 9" xfId="804"/>
    <cellStyle name="Normal 18 9 2" xfId="1633"/>
    <cellStyle name="Normal 18 9 3" xfId="2355"/>
    <cellStyle name="Normal 18 9 4" xfId="2974"/>
    <cellStyle name="Normal 19" xfId="129"/>
    <cellStyle name="Normal 19 2" xfId="973"/>
    <cellStyle name="Normal 19 3" xfId="1711"/>
    <cellStyle name="Normal 19 4" xfId="883"/>
    <cellStyle name="Normal 2" xfId="42"/>
    <cellStyle name="Normal 20" xfId="850"/>
    <cellStyle name="Normal 21" xfId="1592"/>
    <cellStyle name="Normal 22" xfId="91"/>
    <cellStyle name="Normal 22 10" xfId="937"/>
    <cellStyle name="Normal 22 11" xfId="852"/>
    <cellStyle name="Normal 22 12" xfId="1150"/>
    <cellStyle name="Normal 22 2" xfId="251"/>
    <cellStyle name="Normal 22 2 2" xfId="1094"/>
    <cellStyle name="Normal 22 2 3" xfId="1833"/>
    <cellStyle name="Normal 22 2 4" xfId="2488"/>
    <cellStyle name="Normal 22 3" xfId="170"/>
    <cellStyle name="Normal 22 3 2" xfId="1014"/>
    <cellStyle name="Normal 22 3 3" xfId="1752"/>
    <cellStyle name="Normal 22 3 4" xfId="2415"/>
    <cellStyle name="Normal 22 4" xfId="332"/>
    <cellStyle name="Normal 22 4 2" xfId="1173"/>
    <cellStyle name="Normal 22 4 3" xfId="1914"/>
    <cellStyle name="Normal 22 4 4" xfId="2565"/>
    <cellStyle name="Normal 22 5" xfId="409"/>
    <cellStyle name="Normal 22 5 2" xfId="1249"/>
    <cellStyle name="Normal 22 5 3" xfId="1989"/>
    <cellStyle name="Normal 22 5 4" xfId="2636"/>
    <cellStyle name="Normal 22 6" xfId="486"/>
    <cellStyle name="Normal 22 6 2" xfId="1323"/>
    <cellStyle name="Normal 22 6 3" xfId="2064"/>
    <cellStyle name="Normal 22 6 4" xfId="2707"/>
    <cellStyle name="Normal 22 7" xfId="649"/>
    <cellStyle name="Normal 22 7 2" xfId="1481"/>
    <cellStyle name="Normal 22 7 3" xfId="2213"/>
    <cellStyle name="Normal 22 7 4" xfId="2841"/>
    <cellStyle name="Normal 22 8" xfId="739"/>
    <cellStyle name="Normal 22 8 2" xfId="1569"/>
    <cellStyle name="Normal 22 8 3" xfId="2294"/>
    <cellStyle name="Normal 22 8 4" xfId="2916"/>
    <cellStyle name="Normal 22 9" xfId="805"/>
    <cellStyle name="Normal 22 9 2" xfId="1634"/>
    <cellStyle name="Normal 22 9 3" xfId="2356"/>
    <cellStyle name="Normal 22 9 4" xfId="2975"/>
    <cellStyle name="Normal 23" xfId="849"/>
    <cellStyle name="Normal 24" xfId="137"/>
    <cellStyle name="Normal 24 2" xfId="981"/>
    <cellStyle name="Normal 24 3" xfId="1719"/>
    <cellStyle name="Normal 24 4" xfId="898"/>
    <cellStyle name="Normal 25" xfId="92"/>
    <cellStyle name="Normal 25 10" xfId="938"/>
    <cellStyle name="Normal 25 11" xfId="851"/>
    <cellStyle name="Normal 25 12" xfId="1224"/>
    <cellStyle name="Normal 25 2" xfId="252"/>
    <cellStyle name="Normal 25 2 2" xfId="1095"/>
    <cellStyle name="Normal 25 2 3" xfId="1834"/>
    <cellStyle name="Normal 25 2 4" xfId="2489"/>
    <cellStyle name="Normal 25 3" xfId="169"/>
    <cellStyle name="Normal 25 3 2" xfId="1013"/>
    <cellStyle name="Normal 25 3 3" xfId="1751"/>
    <cellStyle name="Normal 25 3 4" xfId="2414"/>
    <cellStyle name="Normal 25 4" xfId="294"/>
    <cellStyle name="Normal 25 4 2" xfId="1137"/>
    <cellStyle name="Normal 25 4 3" xfId="1876"/>
    <cellStyle name="Normal 25 4 4" xfId="2531"/>
    <cellStyle name="Normal 25 5" xfId="371"/>
    <cellStyle name="Normal 25 5 2" xfId="1211"/>
    <cellStyle name="Normal 25 5 3" xfId="1952"/>
    <cellStyle name="Normal 25 5 4" xfId="2602"/>
    <cellStyle name="Normal 25 6" xfId="448"/>
    <cellStyle name="Normal 25 6 2" xfId="1286"/>
    <cellStyle name="Normal 25 6 3" xfId="2027"/>
    <cellStyle name="Normal 25 6 4" xfId="2673"/>
    <cellStyle name="Normal 25 7" xfId="650"/>
    <cellStyle name="Normal 25 7 2" xfId="1482"/>
    <cellStyle name="Normal 25 7 3" xfId="2214"/>
    <cellStyle name="Normal 25 7 4" xfId="2842"/>
    <cellStyle name="Normal 25 8" xfId="740"/>
    <cellStyle name="Normal 25 8 2" xfId="1570"/>
    <cellStyle name="Normal 25 8 3" xfId="2295"/>
    <cellStyle name="Normal 25 8 4" xfId="2917"/>
    <cellStyle name="Normal 25 9" xfId="806"/>
    <cellStyle name="Normal 25 9 2" xfId="1635"/>
    <cellStyle name="Normal 25 9 3" xfId="2357"/>
    <cellStyle name="Normal 25 9 4" xfId="2976"/>
    <cellStyle name="Normal 26" xfId="141"/>
    <cellStyle name="Normal 26 2" xfId="985"/>
    <cellStyle name="Normal 26 3" xfId="1723"/>
    <cellStyle name="Normal 26 4" xfId="2395"/>
    <cellStyle name="Normal 27" xfId="3013"/>
    <cellStyle name="Normal 28" xfId="145"/>
    <cellStyle name="Normal 28 2" xfId="989"/>
    <cellStyle name="Normal 28 3" xfId="1727"/>
    <cellStyle name="Normal 28 4" xfId="2397"/>
    <cellStyle name="Normal 29" xfId="148"/>
    <cellStyle name="Normal 29 2" xfId="992"/>
    <cellStyle name="Normal 29 3" xfId="1730"/>
    <cellStyle name="Normal 29 4" xfId="2399"/>
    <cellStyle name="Normal 3" xfId="44"/>
    <cellStyle name="Normal 3 10" xfId="697"/>
    <cellStyle name="Normal 3 10 2" xfId="1529"/>
    <cellStyle name="Normal 3 10 3" xfId="2257"/>
    <cellStyle name="Normal 3 10 4" xfId="2883"/>
    <cellStyle name="Normal 3 11" xfId="678"/>
    <cellStyle name="Normal 3 11 2" xfId="1510"/>
    <cellStyle name="Normal 3 11 3" xfId="2240"/>
    <cellStyle name="Normal 3 11 4" xfId="2867"/>
    <cellStyle name="Normal 3 12" xfId="890"/>
    <cellStyle name="Normal 3 13" xfId="880"/>
    <cellStyle name="Normal 3 14" xfId="1165"/>
    <cellStyle name="Normal 3 2" xfId="46"/>
    <cellStyle name="Normal 3 2 10" xfId="546"/>
    <cellStyle name="Normal 3 2 10 2" xfId="1381"/>
    <cellStyle name="Normal 3 2 10 3" xfId="2120"/>
    <cellStyle name="Normal 3 2 10 4" xfId="2757"/>
    <cellStyle name="Normal 3 2 11" xfId="547"/>
    <cellStyle name="Normal 3 2 11 2" xfId="1382"/>
    <cellStyle name="Normal 3 2 11 3" xfId="2121"/>
    <cellStyle name="Normal 3 2 11 4" xfId="2758"/>
    <cellStyle name="Normal 3 2 12" xfId="619"/>
    <cellStyle name="Normal 3 2 12 2" xfId="1452"/>
    <cellStyle name="Normal 3 2 12 3" xfId="2185"/>
    <cellStyle name="Normal 3 2 12 4" xfId="2814"/>
    <cellStyle name="Normal 3 2 13" xfId="696"/>
    <cellStyle name="Normal 3 2 13 2" xfId="1528"/>
    <cellStyle name="Normal 3 2 13 3" xfId="2256"/>
    <cellStyle name="Normal 3 2 13 4" xfId="2882"/>
    <cellStyle name="Normal 3 2 14" xfId="892"/>
    <cellStyle name="Normal 3 2 15" xfId="878"/>
    <cellStyle name="Normal 3 2 16" xfId="2181"/>
    <cellStyle name="Normal 3 2 2" xfId="51"/>
    <cellStyle name="Normal 3 2 2 10" xfId="695"/>
    <cellStyle name="Normal 3 2 2 10 2" xfId="1527"/>
    <cellStyle name="Normal 3 2 2 10 3" xfId="2255"/>
    <cellStyle name="Normal 3 2 2 10 4" xfId="2881"/>
    <cellStyle name="Normal 3 2 2 11" xfId="897"/>
    <cellStyle name="Normal 3 2 2 12" xfId="970"/>
    <cellStyle name="Normal 3 2 2 13" xfId="1783"/>
    <cellStyle name="Normal 3 2 2 2" xfId="80"/>
    <cellStyle name="Normal 3 2 2 2 10" xfId="926"/>
    <cellStyle name="Normal 3 2 2 2 11" xfId="863"/>
    <cellStyle name="Normal 3 2 2 2 12" xfId="2056"/>
    <cellStyle name="Normal 3 2 2 2 2" xfId="240"/>
    <cellStyle name="Normal 3 2 2 2 2 2" xfId="1083"/>
    <cellStyle name="Normal 3 2 2 2 2 3" xfId="1822"/>
    <cellStyle name="Normal 3 2 2 2 2 4" xfId="2477"/>
    <cellStyle name="Normal 3 2 2 2 3" xfId="181"/>
    <cellStyle name="Normal 3 2 2 2 3 2" xfId="1025"/>
    <cellStyle name="Normal 3 2 2 2 3 3" xfId="1763"/>
    <cellStyle name="Normal 3 2 2 2 3 4" xfId="2426"/>
    <cellStyle name="Normal 3 2 2 2 4" xfId="301"/>
    <cellStyle name="Normal 3 2 2 2 4 2" xfId="1144"/>
    <cellStyle name="Normal 3 2 2 2 4 3" xfId="1883"/>
    <cellStyle name="Normal 3 2 2 2 4 4" xfId="2538"/>
    <cellStyle name="Normal 3 2 2 2 5" xfId="378"/>
    <cellStyle name="Normal 3 2 2 2 5 2" xfId="1218"/>
    <cellStyle name="Normal 3 2 2 2 5 3" xfId="1959"/>
    <cellStyle name="Normal 3 2 2 2 5 4" xfId="2609"/>
    <cellStyle name="Normal 3 2 2 2 6" xfId="455"/>
    <cellStyle name="Normal 3 2 2 2 6 2" xfId="1293"/>
    <cellStyle name="Normal 3 2 2 2 6 3" xfId="2034"/>
    <cellStyle name="Normal 3 2 2 2 6 4" xfId="2680"/>
    <cellStyle name="Normal 3 2 2 2 7" xfId="516"/>
    <cellStyle name="Normal 3 2 2 2 7 2" xfId="1351"/>
    <cellStyle name="Normal 3 2 2 2 7 3" xfId="2091"/>
    <cellStyle name="Normal 3 2 2 2 7 4" xfId="2732"/>
    <cellStyle name="Normal 3 2 2 2 8" xfId="639"/>
    <cellStyle name="Normal 3 2 2 2 8 2" xfId="1471"/>
    <cellStyle name="Normal 3 2 2 2 8 3" xfId="2203"/>
    <cellStyle name="Normal 3 2 2 2 8 4" xfId="2831"/>
    <cellStyle name="Normal 3 2 2 2 9" xfId="794"/>
    <cellStyle name="Normal 3 2 2 2 9 2" xfId="1623"/>
    <cellStyle name="Normal 3 2 2 2 9 3" xfId="2345"/>
    <cellStyle name="Normal 3 2 2 2 9 4" xfId="2964"/>
    <cellStyle name="Normal 3 2 2 3" xfId="211"/>
    <cellStyle name="Normal 3 2 2 3 2" xfId="1054"/>
    <cellStyle name="Normal 3 2 2 3 3" xfId="1793"/>
    <cellStyle name="Normal 3 2 2 3 4" xfId="2451"/>
    <cellStyle name="Normal 3 2 2 4" xfId="312"/>
    <cellStyle name="Normal 3 2 2 4 2" xfId="1155"/>
    <cellStyle name="Normal 3 2 2 4 3" xfId="1894"/>
    <cellStyle name="Normal 3 2 2 4 4" xfId="2548"/>
    <cellStyle name="Normal 3 2 2 5" xfId="389"/>
    <cellStyle name="Normal 3 2 2 5 2" xfId="1229"/>
    <cellStyle name="Normal 3 2 2 5 3" xfId="1970"/>
    <cellStyle name="Normal 3 2 2 5 4" xfId="2619"/>
    <cellStyle name="Normal 3 2 2 6" xfId="466"/>
    <cellStyle name="Normal 3 2 2 6 2" xfId="1304"/>
    <cellStyle name="Normal 3 2 2 6 3" xfId="2045"/>
    <cellStyle name="Normal 3 2 2 6 4" xfId="2690"/>
    <cellStyle name="Normal 3 2 2 7" xfId="542"/>
    <cellStyle name="Normal 3 2 2 7 2" xfId="1377"/>
    <cellStyle name="Normal 3 2 2 7 3" xfId="2116"/>
    <cellStyle name="Normal 3 2 2 7 4" xfId="2753"/>
    <cellStyle name="Normal 3 2 2 8" xfId="602"/>
    <cellStyle name="Normal 3 2 2 8 2" xfId="1436"/>
    <cellStyle name="Normal 3 2 2 8 3" xfId="2170"/>
    <cellStyle name="Normal 3 2 2 8 4" xfId="2804"/>
    <cellStyle name="Normal 3 2 2 9" xfId="693"/>
    <cellStyle name="Normal 3 2 2 9 2" xfId="1525"/>
    <cellStyle name="Normal 3 2 2 9 3" xfId="2253"/>
    <cellStyle name="Normal 3 2 2 9 4" xfId="2879"/>
    <cellStyle name="Normal 3 2 3" xfId="53"/>
    <cellStyle name="Normal 3 2 3 10" xfId="587"/>
    <cellStyle name="Normal 3 2 3 10 2" xfId="1421"/>
    <cellStyle name="Normal 3 2 3 10 3" xfId="2157"/>
    <cellStyle name="Normal 3 2 3 10 4" xfId="2792"/>
    <cellStyle name="Normal 3 2 3 11" xfId="713"/>
    <cellStyle name="Normal 3 2 3 11 2" xfId="1543"/>
    <cellStyle name="Normal 3 2 3 11 3" xfId="2272"/>
    <cellStyle name="Normal 3 2 3 11 4" xfId="2894"/>
    <cellStyle name="Normal 3 2 3 12" xfId="899"/>
    <cellStyle name="Normal 3 2 3 13" xfId="965"/>
    <cellStyle name="Normal 3 2 3 14" xfId="1241"/>
    <cellStyle name="Normal 3 2 3 2" xfId="83"/>
    <cellStyle name="Normal 3 2 3 2 10" xfId="929"/>
    <cellStyle name="Normal 3 2 3 2 11" xfId="860"/>
    <cellStyle name="Normal 3 2 3 2 12" xfId="1768"/>
    <cellStyle name="Normal 3 2 3 2 2" xfId="243"/>
    <cellStyle name="Normal 3 2 3 2 2 2" xfId="1086"/>
    <cellStyle name="Normal 3 2 3 2 2 3" xfId="1825"/>
    <cellStyle name="Normal 3 2 3 2 2 4" xfId="2480"/>
    <cellStyle name="Normal 3 2 3 2 3" xfId="178"/>
    <cellStyle name="Normal 3 2 3 2 3 2" xfId="1022"/>
    <cellStyle name="Normal 3 2 3 2 3 3" xfId="1760"/>
    <cellStyle name="Normal 3 2 3 2 3 4" xfId="2423"/>
    <cellStyle name="Normal 3 2 3 2 4" xfId="302"/>
    <cellStyle name="Normal 3 2 3 2 4 2" xfId="1145"/>
    <cellStyle name="Normal 3 2 3 2 4 3" xfId="1884"/>
    <cellStyle name="Normal 3 2 3 2 4 4" xfId="2539"/>
    <cellStyle name="Normal 3 2 3 2 5" xfId="379"/>
    <cellStyle name="Normal 3 2 3 2 5 2" xfId="1219"/>
    <cellStyle name="Normal 3 2 3 2 5 3" xfId="1960"/>
    <cellStyle name="Normal 3 2 3 2 5 4" xfId="2610"/>
    <cellStyle name="Normal 3 2 3 2 6" xfId="456"/>
    <cellStyle name="Normal 3 2 3 2 6 2" xfId="1294"/>
    <cellStyle name="Normal 3 2 3 2 6 3" xfId="2035"/>
    <cellStyle name="Normal 3 2 3 2 6 4" xfId="2681"/>
    <cellStyle name="Normal 3 2 3 2 7" xfId="641"/>
    <cellStyle name="Normal 3 2 3 2 7 2" xfId="1473"/>
    <cellStyle name="Normal 3 2 3 2 7 3" xfId="2205"/>
    <cellStyle name="Normal 3 2 3 2 7 4" xfId="2833"/>
    <cellStyle name="Normal 3 2 3 2 8" xfId="731"/>
    <cellStyle name="Normal 3 2 3 2 8 2" xfId="1561"/>
    <cellStyle name="Normal 3 2 3 2 8 3" xfId="2286"/>
    <cellStyle name="Normal 3 2 3 2 8 4" xfId="2908"/>
    <cellStyle name="Normal 3 2 3 2 9" xfId="797"/>
    <cellStyle name="Normal 3 2 3 2 9 2" xfId="1626"/>
    <cellStyle name="Normal 3 2 3 2 9 3" xfId="2348"/>
    <cellStyle name="Normal 3 2 3 2 9 4" xfId="2967"/>
    <cellStyle name="Normal 3 2 3 3" xfId="81"/>
    <cellStyle name="Normal 3 2 3 3 10" xfId="927"/>
    <cellStyle name="Normal 3 2 3 3 11" xfId="862"/>
    <cellStyle name="Normal 3 2 3 3 12" xfId="1981"/>
    <cellStyle name="Normal 3 2 3 3 2" xfId="241"/>
    <cellStyle name="Normal 3 2 3 3 2 2" xfId="1084"/>
    <cellStyle name="Normal 3 2 3 3 2 3" xfId="1823"/>
    <cellStyle name="Normal 3 2 3 3 2 4" xfId="2478"/>
    <cellStyle name="Normal 3 2 3 3 3" xfId="180"/>
    <cellStyle name="Normal 3 2 3 3 3 2" xfId="1024"/>
    <cellStyle name="Normal 3 2 3 3 3 3" xfId="1762"/>
    <cellStyle name="Normal 3 2 3 3 3 4" xfId="2425"/>
    <cellStyle name="Normal 3 2 3 3 4" xfId="278"/>
    <cellStyle name="Normal 3 2 3 3 4 2" xfId="1121"/>
    <cellStyle name="Normal 3 2 3 3 4 3" xfId="1860"/>
    <cellStyle name="Normal 3 2 3 3 4 4" xfId="2515"/>
    <cellStyle name="Normal 3 2 3 3 5" xfId="354"/>
    <cellStyle name="Normal 3 2 3 3 5 2" xfId="1194"/>
    <cellStyle name="Normal 3 2 3 3 5 3" xfId="1935"/>
    <cellStyle name="Normal 3 2 3 3 5 4" xfId="2586"/>
    <cellStyle name="Normal 3 2 3 3 6" xfId="431"/>
    <cellStyle name="Normal 3 2 3 3 6 2" xfId="1270"/>
    <cellStyle name="Normal 3 2 3 3 6 3" xfId="2010"/>
    <cellStyle name="Normal 3 2 3 3 6 4" xfId="2657"/>
    <cellStyle name="Normal 3 2 3 3 7" xfId="564"/>
    <cellStyle name="Normal 3 2 3 3 7 2" xfId="1399"/>
    <cellStyle name="Normal 3 2 3 3 7 3" xfId="2135"/>
    <cellStyle name="Normal 3 2 3 3 7 4" xfId="2771"/>
    <cellStyle name="Normal 3 2 3 3 8" xfId="529"/>
    <cellStyle name="Normal 3 2 3 3 8 2" xfId="1364"/>
    <cellStyle name="Normal 3 2 3 3 8 3" xfId="2104"/>
    <cellStyle name="Normal 3 2 3 3 8 4" xfId="2743"/>
    <cellStyle name="Normal 3 2 3 3 9" xfId="795"/>
    <cellStyle name="Normal 3 2 3 3 9 2" xfId="1624"/>
    <cellStyle name="Normal 3 2 3 3 9 3" xfId="2346"/>
    <cellStyle name="Normal 3 2 3 3 9 4" xfId="2965"/>
    <cellStyle name="Normal 3 2 3 4" xfId="213"/>
    <cellStyle name="Normal 3 2 3 4 2" xfId="1056"/>
    <cellStyle name="Normal 3 2 3 4 3" xfId="1795"/>
    <cellStyle name="Normal 3 2 3 4 4" xfId="2453"/>
    <cellStyle name="Normal 3 2 3 5" xfId="310"/>
    <cellStyle name="Normal 3 2 3 5 2" xfId="1153"/>
    <cellStyle name="Normal 3 2 3 5 3" xfId="1892"/>
    <cellStyle name="Normal 3 2 3 5 4" xfId="2546"/>
    <cellStyle name="Normal 3 2 3 6" xfId="387"/>
    <cellStyle name="Normal 3 2 3 6 2" xfId="1227"/>
    <cellStyle name="Normal 3 2 3 6 3" xfId="1968"/>
    <cellStyle name="Normal 3 2 3 6 4" xfId="2617"/>
    <cellStyle name="Normal 3 2 3 7" xfId="464"/>
    <cellStyle name="Normal 3 2 3 7 2" xfId="1302"/>
    <cellStyle name="Normal 3 2 3 7 3" xfId="2043"/>
    <cellStyle name="Normal 3 2 3 7 4" xfId="2688"/>
    <cellStyle name="Normal 3 2 3 8" xfId="540"/>
    <cellStyle name="Normal 3 2 3 8 2" xfId="1375"/>
    <cellStyle name="Normal 3 2 3 8 3" xfId="2114"/>
    <cellStyle name="Normal 3 2 3 8 4" xfId="2752"/>
    <cellStyle name="Normal 3 2 3 9" xfId="551"/>
    <cellStyle name="Normal 3 2 3 9 2" xfId="1386"/>
    <cellStyle name="Normal 3 2 3 9 3" xfId="2125"/>
    <cellStyle name="Normal 3 2 3 9 4" xfId="2761"/>
    <cellStyle name="Normal 3 2 4" xfId="82"/>
    <cellStyle name="Normal 3 2 4 10" xfId="928"/>
    <cellStyle name="Normal 3 2 4 11" xfId="861"/>
    <cellStyle name="Normal 3 2 4 12" xfId="1906"/>
    <cellStyle name="Normal 3 2 4 2" xfId="242"/>
    <cellStyle name="Normal 3 2 4 2 2" xfId="1085"/>
    <cellStyle name="Normal 3 2 4 2 3" xfId="1824"/>
    <cellStyle name="Normal 3 2 4 2 4" xfId="2479"/>
    <cellStyle name="Normal 3 2 4 3" xfId="179"/>
    <cellStyle name="Normal 3 2 4 3 2" xfId="1023"/>
    <cellStyle name="Normal 3 2 4 3 3" xfId="1761"/>
    <cellStyle name="Normal 3 2 4 3 4" xfId="2424"/>
    <cellStyle name="Normal 3 2 4 4" xfId="328"/>
    <cellStyle name="Normal 3 2 4 4 2" xfId="1169"/>
    <cellStyle name="Normal 3 2 4 4 3" xfId="1910"/>
    <cellStyle name="Normal 3 2 4 4 4" xfId="2561"/>
    <cellStyle name="Normal 3 2 4 5" xfId="405"/>
    <cellStyle name="Normal 3 2 4 5 2" xfId="1245"/>
    <cellStyle name="Normal 3 2 4 5 3" xfId="1985"/>
    <cellStyle name="Normal 3 2 4 5 4" xfId="2632"/>
    <cellStyle name="Normal 3 2 4 6" xfId="482"/>
    <cellStyle name="Normal 3 2 4 6 2" xfId="1319"/>
    <cellStyle name="Normal 3 2 4 6 3" xfId="2060"/>
    <cellStyle name="Normal 3 2 4 6 4" xfId="2703"/>
    <cellStyle name="Normal 3 2 4 7" xfId="640"/>
    <cellStyle name="Normal 3 2 4 7 2" xfId="1472"/>
    <cellStyle name="Normal 3 2 4 7 3" xfId="2204"/>
    <cellStyle name="Normal 3 2 4 7 4" xfId="2832"/>
    <cellStyle name="Normal 3 2 4 8" xfId="730"/>
    <cellStyle name="Normal 3 2 4 8 2" xfId="1560"/>
    <cellStyle name="Normal 3 2 4 8 3" xfId="2285"/>
    <cellStyle name="Normal 3 2 4 8 4" xfId="2907"/>
    <cellStyle name="Normal 3 2 4 9" xfId="796"/>
    <cellStyle name="Normal 3 2 4 9 2" xfId="1625"/>
    <cellStyle name="Normal 3 2 4 9 3" xfId="2347"/>
    <cellStyle name="Normal 3 2 4 9 4" xfId="2966"/>
    <cellStyle name="Normal 3 2 5" xfId="75"/>
    <cellStyle name="Normal 3 2 5 10" xfId="921"/>
    <cellStyle name="Normal 3 2 5 11" xfId="868"/>
    <cellStyle name="Normal 3 2 5 12" xfId="1785"/>
    <cellStyle name="Normal 3 2 5 2" xfId="235"/>
    <cellStyle name="Normal 3 2 5 2 2" xfId="1078"/>
    <cellStyle name="Normal 3 2 5 2 3" xfId="1817"/>
    <cellStyle name="Normal 3 2 5 2 4" xfId="2472"/>
    <cellStyle name="Normal 3 2 5 3" xfId="287"/>
    <cellStyle name="Normal 3 2 5 3 2" xfId="1130"/>
    <cellStyle name="Normal 3 2 5 3 3" xfId="1869"/>
    <cellStyle name="Normal 3 2 5 3 4" xfId="2524"/>
    <cellStyle name="Normal 3 2 5 4" xfId="364"/>
    <cellStyle name="Normal 3 2 5 4 2" xfId="1204"/>
    <cellStyle name="Normal 3 2 5 4 3" xfId="1945"/>
    <cellStyle name="Normal 3 2 5 4 4" xfId="2595"/>
    <cellStyle name="Normal 3 2 5 5" xfId="441"/>
    <cellStyle name="Normal 3 2 5 5 2" xfId="1279"/>
    <cellStyle name="Normal 3 2 5 5 3" xfId="2020"/>
    <cellStyle name="Normal 3 2 5 5 4" xfId="2666"/>
    <cellStyle name="Normal 3 2 5 6" xfId="517"/>
    <cellStyle name="Normal 3 2 5 6 2" xfId="1352"/>
    <cellStyle name="Normal 3 2 5 6 3" xfId="2092"/>
    <cellStyle name="Normal 3 2 5 6 4" xfId="2733"/>
    <cellStyle name="Normal 3 2 5 7" xfId="561"/>
    <cellStyle name="Normal 3 2 5 7 2" xfId="1396"/>
    <cellStyle name="Normal 3 2 5 7 3" xfId="2132"/>
    <cellStyle name="Normal 3 2 5 7 4" xfId="2768"/>
    <cellStyle name="Normal 3 2 5 8" xfId="608"/>
    <cellStyle name="Normal 3 2 5 8 2" xfId="1442"/>
    <cellStyle name="Normal 3 2 5 8 3" xfId="2175"/>
    <cellStyle name="Normal 3 2 5 8 4" xfId="2808"/>
    <cellStyle name="Normal 3 2 5 9" xfId="789"/>
    <cellStyle name="Normal 3 2 5 9 2" xfId="1618"/>
    <cellStyle name="Normal 3 2 5 9 3" xfId="2340"/>
    <cellStyle name="Normal 3 2 5 9 4" xfId="2959"/>
    <cellStyle name="Normal 3 2 6" xfId="206"/>
    <cellStyle name="Normal 3 2 6 2" xfId="1049"/>
    <cellStyle name="Normal 3 2 6 3" xfId="1788"/>
    <cellStyle name="Normal 3 2 6 4" xfId="2446"/>
    <cellStyle name="Normal 3 2 7" xfId="316"/>
    <cellStyle name="Normal 3 2 7 2" xfId="1159"/>
    <cellStyle name="Normal 3 2 7 3" xfId="1898"/>
    <cellStyle name="Normal 3 2 7 4" xfId="2552"/>
    <cellStyle name="Normal 3 2 8" xfId="393"/>
    <cellStyle name="Normal 3 2 8 2" xfId="1233"/>
    <cellStyle name="Normal 3 2 8 3" xfId="1974"/>
    <cellStyle name="Normal 3 2 8 4" xfId="2623"/>
    <cellStyle name="Normal 3 2 9" xfId="470"/>
    <cellStyle name="Normal 3 2 9 2" xfId="1308"/>
    <cellStyle name="Normal 3 2 9 3" xfId="2049"/>
    <cellStyle name="Normal 3 2 9 4" xfId="2694"/>
    <cellStyle name="Normal 3 3" xfId="73"/>
    <cellStyle name="Normal 3 3 10" xfId="919"/>
    <cellStyle name="Normal 3 3 11" xfId="870"/>
    <cellStyle name="Normal 3 3 12" xfId="1965"/>
    <cellStyle name="Normal 3 3 2" xfId="233"/>
    <cellStyle name="Normal 3 3 2 2" xfId="1076"/>
    <cellStyle name="Normal 3 3 2 3" xfId="1815"/>
    <cellStyle name="Normal 3 3 2 4" xfId="2470"/>
    <cellStyle name="Normal 3 3 3" xfId="291"/>
    <cellStyle name="Normal 3 3 3 2" xfId="1134"/>
    <cellStyle name="Normal 3 3 3 3" xfId="1873"/>
    <cellStyle name="Normal 3 3 3 4" xfId="2528"/>
    <cellStyle name="Normal 3 3 4" xfId="368"/>
    <cellStyle name="Normal 3 3 4 2" xfId="1208"/>
    <cellStyle name="Normal 3 3 4 3" xfId="1949"/>
    <cellStyle name="Normal 3 3 4 4" xfId="2599"/>
    <cellStyle name="Normal 3 3 5" xfId="445"/>
    <cellStyle name="Normal 3 3 5 2" xfId="1283"/>
    <cellStyle name="Normal 3 3 5 3" xfId="2024"/>
    <cellStyle name="Normal 3 3 5 4" xfId="2670"/>
    <cellStyle name="Normal 3 3 6" xfId="521"/>
    <cellStyle name="Normal 3 3 6 2" xfId="1356"/>
    <cellStyle name="Normal 3 3 6 3" xfId="2096"/>
    <cellStyle name="Normal 3 3 6 4" xfId="2737"/>
    <cellStyle name="Normal 3 3 7" xfId="559"/>
    <cellStyle name="Normal 3 3 7 2" xfId="1394"/>
    <cellStyle name="Normal 3 3 7 3" xfId="2130"/>
    <cellStyle name="Normal 3 3 7 4" xfId="2766"/>
    <cellStyle name="Normal 3 3 8" xfId="583"/>
    <cellStyle name="Normal 3 3 8 2" xfId="1417"/>
    <cellStyle name="Normal 3 3 8 3" xfId="2153"/>
    <cellStyle name="Normal 3 3 8 4" xfId="2788"/>
    <cellStyle name="Normal 3 3 9" xfId="787"/>
    <cellStyle name="Normal 3 3 9 2" xfId="1616"/>
    <cellStyle name="Normal 3 3 9 3" xfId="2338"/>
    <cellStyle name="Normal 3 3 9 4" xfId="2957"/>
    <cellStyle name="Normal 3 4" xfId="204"/>
    <cellStyle name="Normal 3 4 2" xfId="1047"/>
    <cellStyle name="Normal 3 4 3" xfId="1786"/>
    <cellStyle name="Normal 3 4 4" xfId="2444"/>
    <cellStyle name="Normal 3 5" xfId="281"/>
    <cellStyle name="Normal 3 5 2" xfId="1124"/>
    <cellStyle name="Normal 3 5 3" xfId="1863"/>
    <cellStyle name="Normal 3 5 4" xfId="2518"/>
    <cellStyle name="Normal 3 6" xfId="357"/>
    <cellStyle name="Normal 3 6 2" xfId="1197"/>
    <cellStyle name="Normal 3 6 3" xfId="1938"/>
    <cellStyle name="Normal 3 6 4" xfId="2589"/>
    <cellStyle name="Normal 3 7" xfId="434"/>
    <cellStyle name="Normal 3 7 2" xfId="1273"/>
    <cellStyle name="Normal 3 7 3" xfId="2013"/>
    <cellStyle name="Normal 3 7 4" xfId="2660"/>
    <cellStyle name="Normal 3 8" xfId="510"/>
    <cellStyle name="Normal 3 8 2" xfId="1346"/>
    <cellStyle name="Normal 3 8 3" xfId="2087"/>
    <cellStyle name="Normal 3 8 4" xfId="2729"/>
    <cellStyle name="Normal 3 9" xfId="606"/>
    <cellStyle name="Normal 3 9 2" xfId="1440"/>
    <cellStyle name="Normal 3 9 3" xfId="2173"/>
    <cellStyle name="Normal 3 9 4" xfId="2807"/>
    <cellStyle name="Normal 30" xfId="150"/>
    <cellStyle name="Normal 30 2" xfId="994"/>
    <cellStyle name="Normal 30 3" xfId="1732"/>
    <cellStyle name="Normal 30 4" xfId="2400"/>
    <cellStyle name="Normal 31" xfId="93"/>
    <cellStyle name="Normal 31 10" xfId="939"/>
    <cellStyle name="Normal 31 11" xfId="1677"/>
    <cellStyle name="Normal 31 12" xfId="1717"/>
    <cellStyle name="Normal 31 2" xfId="253"/>
    <cellStyle name="Normal 31 2 2" xfId="1096"/>
    <cellStyle name="Normal 31 2 3" xfId="1835"/>
    <cellStyle name="Normal 31 2 4" xfId="2490"/>
    <cellStyle name="Normal 31 3" xfId="168"/>
    <cellStyle name="Normal 31 3 2" xfId="1012"/>
    <cellStyle name="Normal 31 3 3" xfId="1750"/>
    <cellStyle name="Normal 31 3 4" xfId="2413"/>
    <cellStyle name="Normal 31 4" xfId="329"/>
    <cellStyle name="Normal 31 4 2" xfId="1170"/>
    <cellStyle name="Normal 31 4 3" xfId="1911"/>
    <cellStyle name="Normal 31 4 4" xfId="2562"/>
    <cellStyle name="Normal 31 5" xfId="406"/>
    <cellStyle name="Normal 31 5 2" xfId="1246"/>
    <cellStyle name="Normal 31 5 3" xfId="1986"/>
    <cellStyle name="Normal 31 5 4" xfId="2633"/>
    <cellStyle name="Normal 31 6" xfId="483"/>
    <cellStyle name="Normal 31 6 2" xfId="1320"/>
    <cellStyle name="Normal 31 6 3" xfId="2061"/>
    <cellStyle name="Normal 31 6 4" xfId="2704"/>
    <cellStyle name="Normal 31 7" xfId="651"/>
    <cellStyle name="Normal 31 7 2" xfId="1483"/>
    <cellStyle name="Normal 31 7 3" xfId="2215"/>
    <cellStyle name="Normal 31 7 4" xfId="2843"/>
    <cellStyle name="Normal 31 8" xfId="741"/>
    <cellStyle name="Normal 31 8 2" xfId="1571"/>
    <cellStyle name="Normal 31 8 3" xfId="2296"/>
    <cellStyle name="Normal 31 8 4" xfId="2918"/>
    <cellStyle name="Normal 31 9" xfId="807"/>
    <cellStyle name="Normal 31 9 2" xfId="1636"/>
    <cellStyle name="Normal 31 9 3" xfId="2358"/>
    <cellStyle name="Normal 31 9 4" xfId="2977"/>
    <cellStyle name="Normal 37" xfId="201"/>
    <cellStyle name="Normal 39" xfId="94"/>
    <cellStyle name="Normal 39 10" xfId="940"/>
    <cellStyle name="Normal 39 11" xfId="1678"/>
    <cellStyle name="Normal 39 12" xfId="1714"/>
    <cellStyle name="Normal 39 2" xfId="254"/>
    <cellStyle name="Normal 39 2 2" xfId="1097"/>
    <cellStyle name="Normal 39 2 3" xfId="1836"/>
    <cellStyle name="Normal 39 2 4" xfId="2491"/>
    <cellStyle name="Normal 39 3" xfId="167"/>
    <cellStyle name="Normal 39 3 2" xfId="1011"/>
    <cellStyle name="Normal 39 3 3" xfId="1749"/>
    <cellStyle name="Normal 39 3 4" xfId="2412"/>
    <cellStyle name="Normal 39 4" xfId="284"/>
    <cellStyle name="Normal 39 4 2" xfId="1127"/>
    <cellStyle name="Normal 39 4 3" xfId="1866"/>
    <cellStyle name="Normal 39 4 4" xfId="2521"/>
    <cellStyle name="Normal 39 5" xfId="361"/>
    <cellStyle name="Normal 39 5 2" xfId="1201"/>
    <cellStyle name="Normal 39 5 3" xfId="1942"/>
    <cellStyle name="Normal 39 5 4" xfId="2592"/>
    <cellStyle name="Normal 39 6" xfId="438"/>
    <cellStyle name="Normal 39 6 2" xfId="1276"/>
    <cellStyle name="Normal 39 6 3" xfId="2017"/>
    <cellStyle name="Normal 39 6 4" xfId="2663"/>
    <cellStyle name="Normal 39 7" xfId="652"/>
    <cellStyle name="Normal 39 7 2" xfId="1484"/>
    <cellStyle name="Normal 39 7 3" xfId="2216"/>
    <cellStyle name="Normal 39 7 4" xfId="2844"/>
    <cellStyle name="Normal 39 8" xfId="742"/>
    <cellStyle name="Normal 39 8 2" xfId="1572"/>
    <cellStyle name="Normal 39 8 3" xfId="2297"/>
    <cellStyle name="Normal 39 8 4" xfId="2919"/>
    <cellStyle name="Normal 39 9" xfId="808"/>
    <cellStyle name="Normal 39 9 2" xfId="1637"/>
    <cellStyle name="Normal 39 9 3" xfId="2359"/>
    <cellStyle name="Normal 39 9 4" xfId="2978"/>
    <cellStyle name="Normal 4" xfId="45"/>
    <cellStyle name="Normal 4 10" xfId="703"/>
    <cellStyle name="Normal 4 10 2" xfId="1534"/>
    <cellStyle name="Normal 4 10 3" xfId="2263"/>
    <cellStyle name="Normal 4 10 4" xfId="2887"/>
    <cellStyle name="Normal 4 11" xfId="891"/>
    <cellStyle name="Normal 4 12" xfId="879"/>
    <cellStyle name="Normal 4 13" xfId="2316"/>
    <cellStyle name="Normal 4 2" xfId="74"/>
    <cellStyle name="Normal 4 2 10" xfId="920"/>
    <cellStyle name="Normal 4 2 11" xfId="869"/>
    <cellStyle name="Normal 4 2 12" xfId="1889"/>
    <cellStyle name="Normal 4 2 2" xfId="234"/>
    <cellStyle name="Normal 4 2 2 2" xfId="1077"/>
    <cellStyle name="Normal 4 2 2 3" xfId="1816"/>
    <cellStyle name="Normal 4 2 2 4" xfId="2471"/>
    <cellStyle name="Normal 4 2 3" xfId="335"/>
    <cellStyle name="Normal 4 2 3 2" xfId="1176"/>
    <cellStyle name="Normal 4 2 3 3" xfId="1917"/>
    <cellStyle name="Normal 4 2 3 4" xfId="2568"/>
    <cellStyle name="Normal 4 2 4" xfId="412"/>
    <cellStyle name="Normal 4 2 4 2" xfId="1252"/>
    <cellStyle name="Normal 4 2 4 3" xfId="1992"/>
    <cellStyle name="Normal 4 2 4 4" xfId="2639"/>
    <cellStyle name="Normal 4 2 5" xfId="489"/>
    <cellStyle name="Normal 4 2 5 2" xfId="1326"/>
    <cellStyle name="Normal 4 2 5 3" xfId="2067"/>
    <cellStyle name="Normal 4 2 5 4" xfId="2710"/>
    <cellStyle name="Normal 4 2 6" xfId="565"/>
    <cellStyle name="Normal 4 2 6 2" xfId="1400"/>
    <cellStyle name="Normal 4 2 6 3" xfId="2136"/>
    <cellStyle name="Normal 4 2 6 4" xfId="2772"/>
    <cellStyle name="Normal 4 2 7" xfId="514"/>
    <cellStyle name="Normal 4 2 7 2" xfId="1349"/>
    <cellStyle name="Normal 4 2 7 3" xfId="2090"/>
    <cellStyle name="Normal 4 2 7 4" xfId="2731"/>
    <cellStyle name="Normal 4 2 8" xfId="631"/>
    <cellStyle name="Normal 4 2 8 2" xfId="1463"/>
    <cellStyle name="Normal 4 2 8 3" xfId="2196"/>
    <cellStyle name="Normal 4 2 8 4" xfId="2824"/>
    <cellStyle name="Normal 4 2 9" xfId="788"/>
    <cellStyle name="Normal 4 2 9 2" xfId="1617"/>
    <cellStyle name="Normal 4 2 9 3" xfId="2339"/>
    <cellStyle name="Normal 4 2 9 4" xfId="2958"/>
    <cellStyle name="Normal 4 3" xfId="205"/>
    <cellStyle name="Normal 4 3 2" xfId="1048"/>
    <cellStyle name="Normal 4 3 3" xfId="1787"/>
    <cellStyle name="Normal 4 3 4" xfId="2445"/>
    <cellStyle name="Normal 4 4" xfId="304"/>
    <cellStyle name="Normal 4 4 2" xfId="1147"/>
    <cellStyle name="Normal 4 4 3" xfId="1886"/>
    <cellStyle name="Normal 4 4 4" xfId="2541"/>
    <cellStyle name="Normal 4 5" xfId="381"/>
    <cellStyle name="Normal 4 5 2" xfId="1221"/>
    <cellStyle name="Normal 4 5 3" xfId="1962"/>
    <cellStyle name="Normal 4 5 4" xfId="2612"/>
    <cellStyle name="Normal 4 6" xfId="458"/>
    <cellStyle name="Normal 4 6 2" xfId="1296"/>
    <cellStyle name="Normal 4 6 3" xfId="2037"/>
    <cellStyle name="Normal 4 6 4" xfId="2683"/>
    <cellStyle name="Normal 4 7" xfId="534"/>
    <cellStyle name="Normal 4 7 2" xfId="1369"/>
    <cellStyle name="Normal 4 7 3" xfId="2109"/>
    <cellStyle name="Normal 4 7 4" xfId="2748"/>
    <cellStyle name="Normal 4 8" xfId="613"/>
    <cellStyle name="Normal 4 8 2" xfId="1446"/>
    <cellStyle name="Normal 4 8 3" xfId="2180"/>
    <cellStyle name="Normal 4 8 4" xfId="2811"/>
    <cellStyle name="Normal 4 9" xfId="705"/>
    <cellStyle name="Normal 4 9 2" xfId="1535"/>
    <cellStyle name="Normal 4 9 3" xfId="2265"/>
    <cellStyle name="Normal 4 9 4" xfId="2888"/>
    <cellStyle name="Normal 40" xfId="95"/>
    <cellStyle name="Normal 40 10" xfId="941"/>
    <cellStyle name="Normal 40 11" xfId="1679"/>
    <cellStyle name="Normal 40 12" xfId="1712"/>
    <cellStyle name="Normal 40 2" xfId="255"/>
    <cellStyle name="Normal 40 2 2" xfId="1098"/>
    <cellStyle name="Normal 40 2 3" xfId="1837"/>
    <cellStyle name="Normal 40 2 4" xfId="2492"/>
    <cellStyle name="Normal 40 3" xfId="166"/>
    <cellStyle name="Normal 40 3 2" xfId="1010"/>
    <cellStyle name="Normal 40 3 3" xfId="1748"/>
    <cellStyle name="Normal 40 3 4" xfId="2411"/>
    <cellStyle name="Normal 40 4" xfId="331"/>
    <cellStyle name="Normal 40 4 2" xfId="1172"/>
    <cellStyle name="Normal 40 4 3" xfId="1913"/>
    <cellStyle name="Normal 40 4 4" xfId="2564"/>
    <cellStyle name="Normal 40 5" xfId="408"/>
    <cellStyle name="Normal 40 5 2" xfId="1248"/>
    <cellStyle name="Normal 40 5 3" xfId="1988"/>
    <cellStyle name="Normal 40 5 4" xfId="2635"/>
    <cellStyle name="Normal 40 6" xfId="485"/>
    <cellStyle name="Normal 40 6 2" xfId="1322"/>
    <cellStyle name="Normal 40 6 3" xfId="2063"/>
    <cellStyle name="Normal 40 6 4" xfId="2706"/>
    <cellStyle name="Normal 40 7" xfId="653"/>
    <cellStyle name="Normal 40 7 2" xfId="1485"/>
    <cellStyle name="Normal 40 7 3" xfId="2217"/>
    <cellStyle name="Normal 40 7 4" xfId="2845"/>
    <cellStyle name="Normal 40 8" xfId="743"/>
    <cellStyle name="Normal 40 8 2" xfId="1573"/>
    <cellStyle name="Normal 40 8 3" xfId="2298"/>
    <cellStyle name="Normal 40 8 4" xfId="2920"/>
    <cellStyle name="Normal 40 9" xfId="809"/>
    <cellStyle name="Normal 40 9 2" xfId="1638"/>
    <cellStyle name="Normal 40 9 3" xfId="2360"/>
    <cellStyle name="Normal 40 9 4" xfId="2979"/>
    <cellStyle name="Normal 41" xfId="96"/>
    <cellStyle name="Normal 41 10" xfId="942"/>
    <cellStyle name="Normal 41 11" xfId="1680"/>
    <cellStyle name="Normal 41 12" xfId="1710"/>
    <cellStyle name="Normal 41 2" xfId="256"/>
    <cellStyle name="Normal 41 2 2" xfId="1099"/>
    <cellStyle name="Normal 41 2 3" xfId="1838"/>
    <cellStyle name="Normal 41 2 4" xfId="2493"/>
    <cellStyle name="Normal 41 3" xfId="165"/>
    <cellStyle name="Normal 41 3 2" xfId="1009"/>
    <cellStyle name="Normal 41 3 3" xfId="1747"/>
    <cellStyle name="Normal 41 3 4" xfId="2410"/>
    <cellStyle name="Normal 41 4" xfId="336"/>
    <cellStyle name="Normal 41 4 2" xfId="1177"/>
    <cellStyle name="Normal 41 4 3" xfId="1918"/>
    <cellStyle name="Normal 41 4 4" xfId="2569"/>
    <cellStyle name="Normal 41 5" xfId="413"/>
    <cellStyle name="Normal 41 5 2" xfId="1253"/>
    <cellStyle name="Normal 41 5 3" xfId="1993"/>
    <cellStyle name="Normal 41 5 4" xfId="2640"/>
    <cellStyle name="Normal 41 6" xfId="490"/>
    <cellStyle name="Normal 41 6 2" xfId="1327"/>
    <cellStyle name="Normal 41 6 3" xfId="2068"/>
    <cellStyle name="Normal 41 6 4" xfId="2711"/>
    <cellStyle name="Normal 41 7" xfId="654"/>
    <cellStyle name="Normal 41 7 2" xfId="1486"/>
    <cellStyle name="Normal 41 7 3" xfId="2218"/>
    <cellStyle name="Normal 41 7 4" xfId="2846"/>
    <cellStyle name="Normal 41 8" xfId="744"/>
    <cellStyle name="Normal 41 8 2" xfId="1574"/>
    <cellStyle name="Normal 41 8 3" xfId="2299"/>
    <cellStyle name="Normal 41 8 4" xfId="2921"/>
    <cellStyle name="Normal 41 9" xfId="810"/>
    <cellStyle name="Normal 41 9 2" xfId="1639"/>
    <cellStyle name="Normal 41 9 3" xfId="2361"/>
    <cellStyle name="Normal 41 9 4" xfId="2980"/>
    <cellStyle name="Normal 42" xfId="97"/>
    <cellStyle name="Normal 42 10" xfId="943"/>
    <cellStyle name="Normal 42 11" xfId="1681"/>
    <cellStyle name="Normal 42 12" xfId="1708"/>
    <cellStyle name="Normal 42 2" xfId="257"/>
    <cellStyle name="Normal 42 2 2" xfId="1100"/>
    <cellStyle name="Normal 42 2 3" xfId="1839"/>
    <cellStyle name="Normal 42 2 4" xfId="2494"/>
    <cellStyle name="Normal 42 3" xfId="164"/>
    <cellStyle name="Normal 42 3 2" xfId="1008"/>
    <cellStyle name="Normal 42 3 3" xfId="1746"/>
    <cellStyle name="Normal 42 3 4" xfId="2409"/>
    <cellStyle name="Normal 42 4" xfId="199"/>
    <cellStyle name="Normal 42 4 2" xfId="1042"/>
    <cellStyle name="Normal 42 4 3" xfId="1781"/>
    <cellStyle name="Normal 42 4 4" xfId="2441"/>
    <cellStyle name="Normal 42 5" xfId="299"/>
    <cellStyle name="Normal 42 5 2" xfId="1142"/>
    <cellStyle name="Normal 42 5 3" xfId="1881"/>
    <cellStyle name="Normal 42 5 4" xfId="2536"/>
    <cellStyle name="Normal 42 6" xfId="376"/>
    <cellStyle name="Normal 42 6 2" xfId="1216"/>
    <cellStyle name="Normal 42 6 3" xfId="1957"/>
    <cellStyle name="Normal 42 6 4" xfId="2607"/>
    <cellStyle name="Normal 42 7" xfId="655"/>
    <cellStyle name="Normal 42 7 2" xfId="1487"/>
    <cellStyle name="Normal 42 7 3" xfId="2219"/>
    <cellStyle name="Normal 42 7 4" xfId="2847"/>
    <cellStyle name="Normal 42 8" xfId="745"/>
    <cellStyle name="Normal 42 8 2" xfId="1575"/>
    <cellStyle name="Normal 42 8 3" xfId="2300"/>
    <cellStyle name="Normal 42 8 4" xfId="2922"/>
    <cellStyle name="Normal 42 9" xfId="811"/>
    <cellStyle name="Normal 42 9 2" xfId="1640"/>
    <cellStyle name="Normal 42 9 3" xfId="2362"/>
    <cellStyle name="Normal 42 9 4" xfId="2981"/>
    <cellStyle name="Normal 43" xfId="98"/>
    <cellStyle name="Normal 43 10" xfId="944"/>
    <cellStyle name="Normal 43 11" xfId="1682"/>
    <cellStyle name="Normal 43 12" xfId="1706"/>
    <cellStyle name="Normal 43 2" xfId="258"/>
    <cellStyle name="Normal 43 2 2" xfId="1101"/>
    <cellStyle name="Normal 43 2 3" xfId="1840"/>
    <cellStyle name="Normal 43 2 4" xfId="2495"/>
    <cellStyle name="Normal 43 3" xfId="163"/>
    <cellStyle name="Normal 43 3 2" xfId="1007"/>
    <cellStyle name="Normal 43 3 3" xfId="1745"/>
    <cellStyle name="Normal 43 3 4" xfId="2408"/>
    <cellStyle name="Normal 43 4" xfId="295"/>
    <cellStyle name="Normal 43 4 2" xfId="1138"/>
    <cellStyle name="Normal 43 4 3" xfId="1877"/>
    <cellStyle name="Normal 43 4 4" xfId="2532"/>
    <cellStyle name="Normal 43 5" xfId="372"/>
    <cellStyle name="Normal 43 5 2" xfId="1212"/>
    <cellStyle name="Normal 43 5 3" xfId="1953"/>
    <cellStyle name="Normal 43 5 4" xfId="2603"/>
    <cellStyle name="Normal 43 6" xfId="449"/>
    <cellStyle name="Normal 43 6 2" xfId="1287"/>
    <cellStyle name="Normal 43 6 3" xfId="2028"/>
    <cellStyle name="Normal 43 6 4" xfId="2674"/>
    <cellStyle name="Normal 43 7" xfId="656"/>
    <cellStyle name="Normal 43 7 2" xfId="1488"/>
    <cellStyle name="Normal 43 7 3" xfId="2220"/>
    <cellStyle name="Normal 43 7 4" xfId="2848"/>
    <cellStyle name="Normal 43 8" xfId="746"/>
    <cellStyle name="Normal 43 8 2" xfId="1576"/>
    <cellStyle name="Normal 43 8 3" xfId="2301"/>
    <cellStyle name="Normal 43 8 4" xfId="2923"/>
    <cellStyle name="Normal 43 9" xfId="812"/>
    <cellStyle name="Normal 43 9 2" xfId="1641"/>
    <cellStyle name="Normal 43 9 3" xfId="2363"/>
    <cellStyle name="Normal 43 9 4" xfId="2982"/>
    <cellStyle name="Normal 44" xfId="99"/>
    <cellStyle name="Normal 44 10" xfId="945"/>
    <cellStyle name="Normal 44 11" xfId="1683"/>
    <cellStyle name="Normal 44 12" xfId="1703"/>
    <cellStyle name="Normal 44 2" xfId="259"/>
    <cellStyle name="Normal 44 2 2" xfId="1102"/>
    <cellStyle name="Normal 44 2 3" xfId="1841"/>
    <cellStyle name="Normal 44 2 4" xfId="2496"/>
    <cellStyle name="Normal 44 3" xfId="162"/>
    <cellStyle name="Normal 44 3 2" xfId="1006"/>
    <cellStyle name="Normal 44 3 3" xfId="1744"/>
    <cellStyle name="Normal 44 3 4" xfId="2407"/>
    <cellStyle name="Normal 44 4" xfId="330"/>
    <cellStyle name="Normal 44 4 2" xfId="1171"/>
    <cellStyle name="Normal 44 4 3" xfId="1912"/>
    <cellStyle name="Normal 44 4 4" xfId="2563"/>
    <cellStyle name="Normal 44 5" xfId="407"/>
    <cellStyle name="Normal 44 5 2" xfId="1247"/>
    <cellStyle name="Normal 44 5 3" xfId="1987"/>
    <cellStyle name="Normal 44 5 4" xfId="2634"/>
    <cellStyle name="Normal 44 6" xfId="484"/>
    <cellStyle name="Normal 44 6 2" xfId="1321"/>
    <cellStyle name="Normal 44 6 3" xfId="2062"/>
    <cellStyle name="Normal 44 6 4" xfId="2705"/>
    <cellStyle name="Normal 44 7" xfId="657"/>
    <cellStyle name="Normal 44 7 2" xfId="1489"/>
    <cellStyle name="Normal 44 7 3" xfId="2221"/>
    <cellStyle name="Normal 44 7 4" xfId="2849"/>
    <cellStyle name="Normal 44 8" xfId="747"/>
    <cellStyle name="Normal 44 8 2" xfId="1577"/>
    <cellStyle name="Normal 44 8 3" xfId="2302"/>
    <cellStyle name="Normal 44 8 4" xfId="2924"/>
    <cellStyle name="Normal 44 9" xfId="813"/>
    <cellStyle name="Normal 44 9 2" xfId="1642"/>
    <cellStyle name="Normal 44 9 3" xfId="2364"/>
    <cellStyle name="Normal 44 9 4" xfId="2983"/>
    <cellStyle name="Normal 45" xfId="100"/>
    <cellStyle name="Normal 45 10" xfId="946"/>
    <cellStyle name="Normal 45 11" xfId="1684"/>
    <cellStyle name="Normal 45 12" xfId="1741"/>
    <cellStyle name="Normal 45 2" xfId="260"/>
    <cellStyle name="Normal 45 2 2" xfId="1103"/>
    <cellStyle name="Normal 45 2 3" xfId="1842"/>
    <cellStyle name="Normal 45 2 4" xfId="2497"/>
    <cellStyle name="Normal 45 3" xfId="161"/>
    <cellStyle name="Normal 45 3 2" xfId="1005"/>
    <cellStyle name="Normal 45 3 3" xfId="1743"/>
    <cellStyle name="Normal 45 3 4" xfId="2406"/>
    <cellStyle name="Normal 45 4" xfId="286"/>
    <cellStyle name="Normal 45 4 2" xfId="1129"/>
    <cellStyle name="Normal 45 4 3" xfId="1868"/>
    <cellStyle name="Normal 45 4 4" xfId="2523"/>
    <cellStyle name="Normal 45 5" xfId="363"/>
    <cellStyle name="Normal 45 5 2" xfId="1203"/>
    <cellStyle name="Normal 45 5 3" xfId="1944"/>
    <cellStyle name="Normal 45 5 4" xfId="2594"/>
    <cellStyle name="Normal 45 6" xfId="440"/>
    <cellStyle name="Normal 45 6 2" xfId="1278"/>
    <cellStyle name="Normal 45 6 3" xfId="2019"/>
    <cellStyle name="Normal 45 6 4" xfId="2665"/>
    <cellStyle name="Normal 45 7" xfId="658"/>
    <cellStyle name="Normal 45 7 2" xfId="1490"/>
    <cellStyle name="Normal 45 7 3" xfId="2222"/>
    <cellStyle name="Normal 45 7 4" xfId="2850"/>
    <cellStyle name="Normal 45 8" xfId="748"/>
    <cellStyle name="Normal 45 8 2" xfId="1578"/>
    <cellStyle name="Normal 45 8 3" xfId="2303"/>
    <cellStyle name="Normal 45 8 4" xfId="2925"/>
    <cellStyle name="Normal 45 9" xfId="814"/>
    <cellStyle name="Normal 45 9 2" xfId="1643"/>
    <cellStyle name="Normal 45 9 3" xfId="2365"/>
    <cellStyle name="Normal 45 9 4" xfId="2984"/>
    <cellStyle name="Normal 46" xfId="358"/>
    <cellStyle name="Normal 47" xfId="435"/>
    <cellStyle name="Normal 48" xfId="511"/>
    <cellStyle name="Normal 49" xfId="101"/>
    <cellStyle name="Normal 49 10" xfId="947"/>
    <cellStyle name="Normal 49 11" xfId="1685"/>
    <cellStyle name="Normal 49 12" xfId="1701"/>
    <cellStyle name="Normal 49 2" xfId="261"/>
    <cellStyle name="Normal 49 2 2" xfId="1104"/>
    <cellStyle name="Normal 49 2 3" xfId="1843"/>
    <cellStyle name="Normal 49 2 4" xfId="2498"/>
    <cellStyle name="Normal 49 3" xfId="160"/>
    <cellStyle name="Normal 49 3 2" xfId="1004"/>
    <cellStyle name="Normal 49 3 3" xfId="1742"/>
    <cellStyle name="Normal 49 3 4" xfId="2405"/>
    <cellStyle name="Normal 49 4" xfId="334"/>
    <cellStyle name="Normal 49 4 2" xfId="1175"/>
    <cellStyle name="Normal 49 4 3" xfId="1916"/>
    <cellStyle name="Normal 49 4 4" xfId="2567"/>
    <cellStyle name="Normal 49 5" xfId="411"/>
    <cellStyle name="Normal 49 5 2" xfId="1251"/>
    <cellStyle name="Normal 49 5 3" xfId="1991"/>
    <cellStyle name="Normal 49 5 4" xfId="2638"/>
    <cellStyle name="Normal 49 6" xfId="488"/>
    <cellStyle name="Normal 49 6 2" xfId="1325"/>
    <cellStyle name="Normal 49 6 3" xfId="2066"/>
    <cellStyle name="Normal 49 6 4" xfId="2709"/>
    <cellStyle name="Normal 49 7" xfId="659"/>
    <cellStyle name="Normal 49 7 2" xfId="1491"/>
    <cellStyle name="Normal 49 7 3" xfId="2223"/>
    <cellStyle name="Normal 49 7 4" xfId="2851"/>
    <cellStyle name="Normal 49 8" xfId="749"/>
    <cellStyle name="Normal 49 8 2" xfId="1579"/>
    <cellStyle name="Normal 49 8 3" xfId="2304"/>
    <cellStyle name="Normal 49 8 4" xfId="2926"/>
    <cellStyle name="Normal 49 9" xfId="815"/>
    <cellStyle name="Normal 49 9 2" xfId="1644"/>
    <cellStyle name="Normal 49 9 3" xfId="2366"/>
    <cellStyle name="Normal 49 9 4" xfId="2985"/>
    <cellStyle name="Normal 5" xfId="52"/>
    <cellStyle name="Normal 50" xfId="614"/>
    <cellStyle name="Normal 51" xfId="102"/>
    <cellStyle name="Normal 51 10" xfId="948"/>
    <cellStyle name="Normal 51 11" xfId="1686"/>
    <cellStyle name="Normal 51 12" xfId="1739"/>
    <cellStyle name="Normal 51 2" xfId="262"/>
    <cellStyle name="Normal 51 2 2" xfId="1105"/>
    <cellStyle name="Normal 51 2 3" xfId="1844"/>
    <cellStyle name="Normal 51 2 4" xfId="2499"/>
    <cellStyle name="Normal 51 3" xfId="337"/>
    <cellStyle name="Normal 51 3 2" xfId="1178"/>
    <cellStyle name="Normal 51 3 3" xfId="1919"/>
    <cellStyle name="Normal 51 3 4" xfId="2570"/>
    <cellStyle name="Normal 51 4" xfId="414"/>
    <cellStyle name="Normal 51 4 2" xfId="1254"/>
    <cellStyle name="Normal 51 4 3" xfId="1994"/>
    <cellStyle name="Normal 51 4 4" xfId="2641"/>
    <cellStyle name="Normal 51 5" xfId="491"/>
    <cellStyle name="Normal 51 5 2" xfId="1328"/>
    <cellStyle name="Normal 51 5 3" xfId="2069"/>
    <cellStyle name="Normal 51 5 4" xfId="2712"/>
    <cellStyle name="Normal 51 6" xfId="567"/>
    <cellStyle name="Normal 51 6 2" xfId="1402"/>
    <cellStyle name="Normal 51 6 3" xfId="2138"/>
    <cellStyle name="Normal 51 6 4" xfId="2774"/>
    <cellStyle name="Normal 51 7" xfId="660"/>
    <cellStyle name="Normal 51 7 2" xfId="1492"/>
    <cellStyle name="Normal 51 7 3" xfId="2224"/>
    <cellStyle name="Normal 51 7 4" xfId="2852"/>
    <cellStyle name="Normal 51 8" xfId="750"/>
    <cellStyle name="Normal 51 8 2" xfId="1580"/>
    <cellStyle name="Normal 51 8 3" xfId="2305"/>
    <cellStyle name="Normal 51 8 4" xfId="2927"/>
    <cellStyle name="Normal 51 9" xfId="816"/>
    <cellStyle name="Normal 51 9 2" xfId="1645"/>
    <cellStyle name="Normal 51 9 3" xfId="2367"/>
    <cellStyle name="Normal 51 9 4" xfId="2986"/>
    <cellStyle name="Normal 52" xfId="103"/>
    <cellStyle name="Normal 52 10" xfId="949"/>
    <cellStyle name="Normal 52 11" xfId="1687"/>
    <cellStyle name="Normal 52 12" xfId="1737"/>
    <cellStyle name="Normal 52 2" xfId="263"/>
    <cellStyle name="Normal 52 2 2" xfId="1106"/>
    <cellStyle name="Normal 52 2 3" xfId="1845"/>
    <cellStyle name="Normal 52 2 4" xfId="2500"/>
    <cellStyle name="Normal 52 3" xfId="338"/>
    <cellStyle name="Normal 52 3 2" xfId="1179"/>
    <cellStyle name="Normal 52 3 3" xfId="1920"/>
    <cellStyle name="Normal 52 3 4" xfId="2571"/>
    <cellStyle name="Normal 52 4" xfId="415"/>
    <cellStyle name="Normal 52 4 2" xfId="1255"/>
    <cellStyle name="Normal 52 4 3" xfId="1995"/>
    <cellStyle name="Normal 52 4 4" xfId="2642"/>
    <cellStyle name="Normal 52 5" xfId="492"/>
    <cellStyle name="Normal 52 5 2" xfId="1329"/>
    <cellStyle name="Normal 52 5 3" xfId="2070"/>
    <cellStyle name="Normal 52 5 4" xfId="2713"/>
    <cellStyle name="Normal 52 6" xfId="568"/>
    <cellStyle name="Normal 52 6 2" xfId="1403"/>
    <cellStyle name="Normal 52 6 3" xfId="2139"/>
    <cellStyle name="Normal 52 6 4" xfId="2775"/>
    <cellStyle name="Normal 52 7" xfId="661"/>
    <cellStyle name="Normal 52 7 2" xfId="1493"/>
    <cellStyle name="Normal 52 7 3" xfId="2225"/>
    <cellStyle name="Normal 52 7 4" xfId="2853"/>
    <cellStyle name="Normal 52 8" xfId="751"/>
    <cellStyle name="Normal 52 8 2" xfId="1581"/>
    <cellStyle name="Normal 52 8 3" xfId="2306"/>
    <cellStyle name="Normal 52 8 4" xfId="2928"/>
    <cellStyle name="Normal 52 9" xfId="817"/>
    <cellStyle name="Normal 52 9 2" xfId="1646"/>
    <cellStyle name="Normal 52 9 3" xfId="2368"/>
    <cellStyle name="Normal 52 9 4" xfId="2987"/>
    <cellStyle name="Normal 53" xfId="762"/>
    <cellStyle name="Normal 6" xfId="115"/>
    <cellStyle name="Normal 6 2" xfId="960"/>
    <cellStyle name="Normal 6 3" xfId="1698"/>
    <cellStyle name="Normal 6 4" xfId="1069"/>
    <cellStyle name="Normal 7" xfId="119"/>
    <cellStyle name="Normal 7 2" xfId="964"/>
    <cellStyle name="Normal 7 3" xfId="1702"/>
    <cellStyle name="Normal 7 4" xfId="1235"/>
    <cellStyle name="Normal 8" xfId="123"/>
    <cellStyle name="Normal 8 2" xfId="967"/>
    <cellStyle name="Normal 8 3" xfId="1705"/>
    <cellStyle name="Normal 8 4" xfId="1035"/>
    <cellStyle name="Normal 88" xfId="48"/>
    <cellStyle name="Normal 88 10" xfId="672"/>
    <cellStyle name="Normal 88 10 2" xfId="1504"/>
    <cellStyle name="Normal 88 10 3" xfId="2235"/>
    <cellStyle name="Normal 88 10 4" xfId="2863"/>
    <cellStyle name="Normal 88 11" xfId="894"/>
    <cellStyle name="Normal 88 12" xfId="976"/>
    <cellStyle name="Normal 88 13" xfId="2088"/>
    <cellStyle name="Normal 88 2" xfId="77"/>
    <cellStyle name="Normal 88 2 10" xfId="923"/>
    <cellStyle name="Normal 88 2 11" xfId="866"/>
    <cellStyle name="Normal 88 2 12" xfId="2183"/>
    <cellStyle name="Normal 88 2 2" xfId="237"/>
    <cellStyle name="Normal 88 2 2 2" xfId="1080"/>
    <cellStyle name="Normal 88 2 2 3" xfId="1819"/>
    <cellStyle name="Normal 88 2 2 4" xfId="2474"/>
    <cellStyle name="Normal 88 2 3" xfId="184"/>
    <cellStyle name="Normal 88 2 3 2" xfId="1028"/>
    <cellStyle name="Normal 88 2 3 3" xfId="1766"/>
    <cellStyle name="Normal 88 2 3 4" xfId="2429"/>
    <cellStyle name="Normal 88 2 4" xfId="212"/>
    <cellStyle name="Normal 88 2 4 2" xfId="1055"/>
    <cellStyle name="Normal 88 2 4 3" xfId="1794"/>
    <cellStyle name="Normal 88 2 4 4" xfId="2452"/>
    <cellStyle name="Normal 88 2 5" xfId="311"/>
    <cellStyle name="Normal 88 2 5 2" xfId="1154"/>
    <cellStyle name="Normal 88 2 5 3" xfId="1893"/>
    <cellStyle name="Normal 88 2 5 4" xfId="2547"/>
    <cellStyle name="Normal 88 2 6" xfId="388"/>
    <cellStyle name="Normal 88 2 6 2" xfId="1228"/>
    <cellStyle name="Normal 88 2 6 3" xfId="1969"/>
    <cellStyle name="Normal 88 2 6 4" xfId="2618"/>
    <cellStyle name="Normal 88 2 7" xfId="453"/>
    <cellStyle name="Normal 88 2 7 2" xfId="1291"/>
    <cellStyle name="Normal 88 2 7 3" xfId="2032"/>
    <cellStyle name="Normal 88 2 7 4" xfId="2678"/>
    <cellStyle name="Normal 88 2 8" xfId="609"/>
    <cellStyle name="Normal 88 2 8 2" xfId="1443"/>
    <cellStyle name="Normal 88 2 8 3" xfId="2176"/>
    <cellStyle name="Normal 88 2 8 4" xfId="2809"/>
    <cellStyle name="Normal 88 2 9" xfId="791"/>
    <cellStyle name="Normal 88 2 9 2" xfId="1620"/>
    <cellStyle name="Normal 88 2 9 3" xfId="2342"/>
    <cellStyle name="Normal 88 2 9 4" xfId="2961"/>
    <cellStyle name="Normal 88 3" xfId="208"/>
    <cellStyle name="Normal 88 3 2" xfId="1051"/>
    <cellStyle name="Normal 88 3 3" xfId="1790"/>
    <cellStyle name="Normal 88 3 4" xfId="2448"/>
    <cellStyle name="Normal 88 4" xfId="202"/>
    <cellStyle name="Normal 88 4 2" xfId="1045"/>
    <cellStyle name="Normal 88 4 3" xfId="1784"/>
    <cellStyle name="Normal 88 4 4" xfId="2443"/>
    <cellStyle name="Normal 88 5" xfId="305"/>
    <cellStyle name="Normal 88 5 2" xfId="1148"/>
    <cellStyle name="Normal 88 5 3" xfId="1887"/>
    <cellStyle name="Normal 88 5 4" xfId="2542"/>
    <cellStyle name="Normal 88 6" xfId="382"/>
    <cellStyle name="Normal 88 6 2" xfId="1222"/>
    <cellStyle name="Normal 88 6 3" xfId="1963"/>
    <cellStyle name="Normal 88 6 4" xfId="2613"/>
    <cellStyle name="Normal 88 7" xfId="459"/>
    <cellStyle name="Normal 88 7 2" xfId="1297"/>
    <cellStyle name="Normal 88 7 3" xfId="2038"/>
    <cellStyle name="Normal 88 7 4" xfId="2684"/>
    <cellStyle name="Normal 88 8" xfId="504"/>
    <cellStyle name="Normal 88 8 2" xfId="1341"/>
    <cellStyle name="Normal 88 8 3" xfId="2082"/>
    <cellStyle name="Normal 88 8 4" xfId="2725"/>
    <cellStyle name="Normal 88 9" xfId="586"/>
    <cellStyle name="Normal 88 9 2" xfId="1420"/>
    <cellStyle name="Normal 88 9 3" xfId="2156"/>
    <cellStyle name="Normal 88 9 4" xfId="2791"/>
    <cellStyle name="Normal 9" xfId="104"/>
    <cellStyle name="Normal 9 10" xfId="950"/>
    <cellStyle name="Normal 9 11" xfId="1688"/>
    <cellStyle name="Normal 9 12" xfId="1736"/>
    <cellStyle name="Normal 9 2" xfId="264"/>
    <cellStyle name="Normal 9 2 2" xfId="1107"/>
    <cellStyle name="Normal 9 2 3" xfId="1846"/>
    <cellStyle name="Normal 9 2 4" xfId="2501"/>
    <cellStyle name="Normal 9 3" xfId="339"/>
    <cellStyle name="Normal 9 3 2" xfId="1180"/>
    <cellStyle name="Normal 9 3 3" xfId="1921"/>
    <cellStyle name="Normal 9 3 4" xfId="2572"/>
    <cellStyle name="Normal 9 4" xfId="416"/>
    <cellStyle name="Normal 9 4 2" xfId="1256"/>
    <cellStyle name="Normal 9 4 3" xfId="1996"/>
    <cellStyle name="Normal 9 4 4" xfId="2643"/>
    <cellStyle name="Normal 9 5" xfId="493"/>
    <cellStyle name="Normal 9 5 2" xfId="1330"/>
    <cellStyle name="Normal 9 5 3" xfId="2071"/>
    <cellStyle name="Normal 9 5 4" xfId="2714"/>
    <cellStyle name="Normal 9 6" xfId="569"/>
    <cellStyle name="Normal 9 6 2" xfId="1404"/>
    <cellStyle name="Normal 9 6 3" xfId="2140"/>
    <cellStyle name="Normal 9 6 4" xfId="2776"/>
    <cellStyle name="Normal 9 7" xfId="662"/>
    <cellStyle name="Normal 9 7 2" xfId="1494"/>
    <cellStyle name="Normal 9 7 3" xfId="2226"/>
    <cellStyle name="Normal 9 7 4" xfId="2854"/>
    <cellStyle name="Normal 9 8" xfId="752"/>
    <cellStyle name="Normal 9 8 2" xfId="1582"/>
    <cellStyle name="Normal 9 8 3" xfId="2307"/>
    <cellStyle name="Normal 9 8 4" xfId="2929"/>
    <cellStyle name="Normal 9 9" xfId="818"/>
    <cellStyle name="Normal 9 9 2" xfId="1647"/>
    <cellStyle name="Normal 9 9 3" xfId="2369"/>
    <cellStyle name="Normal 9 9 4" xfId="2988"/>
    <cellStyle name="Normal 90" xfId="49"/>
    <cellStyle name="Normal 90 10" xfId="711"/>
    <cellStyle name="Normal 90 10 2" xfId="1541"/>
    <cellStyle name="Normal 90 10 3" xfId="2270"/>
    <cellStyle name="Normal 90 10 4" xfId="2892"/>
    <cellStyle name="Normal 90 11" xfId="895"/>
    <cellStyle name="Normal 90 12" xfId="974"/>
    <cellStyle name="Normal 90 13" xfId="2014"/>
    <cellStyle name="Normal 90 2" xfId="78"/>
    <cellStyle name="Normal 90 2 10" xfId="924"/>
    <cellStyle name="Normal 90 2 11" xfId="865"/>
    <cellStyle name="Normal 90 2 12" xfId="2174"/>
    <cellStyle name="Normal 90 2 2" xfId="238"/>
    <cellStyle name="Normal 90 2 2 2" xfId="1081"/>
    <cellStyle name="Normal 90 2 2 3" xfId="1820"/>
    <cellStyle name="Normal 90 2 2 4" xfId="2475"/>
    <cellStyle name="Normal 90 2 3" xfId="183"/>
    <cellStyle name="Normal 90 2 3 2" xfId="1027"/>
    <cellStyle name="Normal 90 2 3 3" xfId="1765"/>
    <cellStyle name="Normal 90 2 3 4" xfId="2428"/>
    <cellStyle name="Normal 90 2 4" xfId="326"/>
    <cellStyle name="Normal 90 2 4 2" xfId="1167"/>
    <cellStyle name="Normal 90 2 4 3" xfId="1908"/>
    <cellStyle name="Normal 90 2 4 4" xfId="2559"/>
    <cellStyle name="Normal 90 2 5" xfId="403"/>
    <cellStyle name="Normal 90 2 5 2" xfId="1243"/>
    <cellStyle name="Normal 90 2 5 3" xfId="1983"/>
    <cellStyle name="Normal 90 2 5 4" xfId="2630"/>
    <cellStyle name="Normal 90 2 6" xfId="480"/>
    <cellStyle name="Normal 90 2 6 2" xfId="1317"/>
    <cellStyle name="Normal 90 2 6 3" xfId="2058"/>
    <cellStyle name="Normal 90 2 6 4" xfId="2701"/>
    <cellStyle name="Normal 90 2 7" xfId="525"/>
    <cellStyle name="Normal 90 2 7 2" xfId="1360"/>
    <cellStyle name="Normal 90 2 7 3" xfId="2100"/>
    <cellStyle name="Normal 90 2 7 4" xfId="2740"/>
    <cellStyle name="Normal 90 2 8" xfId="585"/>
    <cellStyle name="Normal 90 2 8 2" xfId="1419"/>
    <cellStyle name="Normal 90 2 8 3" xfId="2155"/>
    <cellStyle name="Normal 90 2 8 4" xfId="2790"/>
    <cellStyle name="Normal 90 2 9" xfId="792"/>
    <cellStyle name="Normal 90 2 9 2" xfId="1621"/>
    <cellStyle name="Normal 90 2 9 3" xfId="2343"/>
    <cellStyle name="Normal 90 2 9 4" xfId="2962"/>
    <cellStyle name="Normal 90 3" xfId="209"/>
    <cellStyle name="Normal 90 3 2" xfId="1052"/>
    <cellStyle name="Normal 90 3 3" xfId="1791"/>
    <cellStyle name="Normal 90 3 4" xfId="2449"/>
    <cellStyle name="Normal 90 4" xfId="314"/>
    <cellStyle name="Normal 90 4 2" xfId="1157"/>
    <cellStyle name="Normal 90 4 3" xfId="1896"/>
    <cellStyle name="Normal 90 4 4" xfId="2550"/>
    <cellStyle name="Normal 90 5" xfId="391"/>
    <cellStyle name="Normal 90 5 2" xfId="1231"/>
    <cellStyle name="Normal 90 5 3" xfId="1972"/>
    <cellStyle name="Normal 90 5 4" xfId="2621"/>
    <cellStyle name="Normal 90 6" xfId="468"/>
    <cellStyle name="Normal 90 6 2" xfId="1306"/>
    <cellStyle name="Normal 90 6 3" xfId="2047"/>
    <cellStyle name="Normal 90 6 4" xfId="2692"/>
    <cellStyle name="Normal 90 7" xfId="544"/>
    <cellStyle name="Normal 90 7 2" xfId="1379"/>
    <cellStyle name="Normal 90 7 3" xfId="2118"/>
    <cellStyle name="Normal 90 7 4" xfId="2755"/>
    <cellStyle name="Normal 90 8" xfId="596"/>
    <cellStyle name="Normal 90 8 2" xfId="1430"/>
    <cellStyle name="Normal 90 8 3" xfId="2165"/>
    <cellStyle name="Normal 90 8 4" xfId="2799"/>
    <cellStyle name="Normal 90 9" xfId="687"/>
    <cellStyle name="Normal 90 9 2" xfId="1519"/>
    <cellStyle name="Normal 90 9 3" xfId="2247"/>
    <cellStyle name="Normal 90 9 4" xfId="2874"/>
    <cellStyle name="Normal 96" xfId="50"/>
    <cellStyle name="Normal 96 10" xfId="712"/>
    <cellStyle name="Normal 96 10 2" xfId="1542"/>
    <cellStyle name="Normal 96 10 3" xfId="2271"/>
    <cellStyle name="Normal 96 10 4" xfId="2893"/>
    <cellStyle name="Normal 96 11" xfId="896"/>
    <cellStyle name="Normal 96 12" xfId="972"/>
    <cellStyle name="Normal 96 13" xfId="1939"/>
    <cellStyle name="Normal 96 2" xfId="79"/>
    <cellStyle name="Normal 96 2 10" xfId="925"/>
    <cellStyle name="Normal 96 2 11" xfId="864"/>
    <cellStyle name="Normal 96 2 12" xfId="2099"/>
    <cellStyle name="Normal 96 2 2" xfId="239"/>
    <cellStyle name="Normal 96 2 2 2" xfId="1082"/>
    <cellStyle name="Normal 96 2 2 3" xfId="1821"/>
    <cellStyle name="Normal 96 2 2 4" xfId="2476"/>
    <cellStyle name="Normal 96 2 3" xfId="182"/>
    <cellStyle name="Normal 96 2 3 2" xfId="1026"/>
    <cellStyle name="Normal 96 2 3 3" xfId="1764"/>
    <cellStyle name="Normal 96 2 3 4" xfId="2427"/>
    <cellStyle name="Normal 96 2 4" xfId="327"/>
    <cellStyle name="Normal 96 2 4 2" xfId="1168"/>
    <cellStyle name="Normal 96 2 4 3" xfId="1909"/>
    <cellStyle name="Normal 96 2 4 4" xfId="2560"/>
    <cellStyle name="Normal 96 2 5" xfId="404"/>
    <cellStyle name="Normal 96 2 5 2" xfId="1244"/>
    <cellStyle name="Normal 96 2 5 3" xfId="1984"/>
    <cellStyle name="Normal 96 2 5 4" xfId="2631"/>
    <cellStyle name="Normal 96 2 6" xfId="481"/>
    <cellStyle name="Normal 96 2 6 2" xfId="1318"/>
    <cellStyle name="Normal 96 2 6 3" xfId="2059"/>
    <cellStyle name="Normal 96 2 6 4" xfId="2702"/>
    <cellStyle name="Normal 96 2 7" xfId="560"/>
    <cellStyle name="Normal 96 2 7 2" xfId="1395"/>
    <cellStyle name="Normal 96 2 7 3" xfId="2131"/>
    <cellStyle name="Normal 96 2 7 4" xfId="2767"/>
    <cellStyle name="Normal 96 2 8" xfId="503"/>
    <cellStyle name="Normal 96 2 8 2" xfId="1340"/>
    <cellStyle name="Normal 96 2 8 3" xfId="2081"/>
    <cellStyle name="Normal 96 2 8 4" xfId="2724"/>
    <cellStyle name="Normal 96 2 9" xfId="793"/>
    <cellStyle name="Normal 96 2 9 2" xfId="1622"/>
    <cellStyle name="Normal 96 2 9 3" xfId="2344"/>
    <cellStyle name="Normal 96 2 9 4" xfId="2963"/>
    <cellStyle name="Normal 96 3" xfId="210"/>
    <cellStyle name="Normal 96 3 2" xfId="1053"/>
    <cellStyle name="Normal 96 3 3" xfId="1792"/>
    <cellStyle name="Normal 96 3 4" xfId="2450"/>
    <cellStyle name="Normal 96 4" xfId="313"/>
    <cellStyle name="Normal 96 4 2" xfId="1156"/>
    <cellStyle name="Normal 96 4 3" xfId="1895"/>
    <cellStyle name="Normal 96 4 4" xfId="2549"/>
    <cellStyle name="Normal 96 5" xfId="390"/>
    <cellStyle name="Normal 96 5 2" xfId="1230"/>
    <cellStyle name="Normal 96 5 3" xfId="1971"/>
    <cellStyle name="Normal 96 5 4" xfId="2620"/>
    <cellStyle name="Normal 96 6" xfId="467"/>
    <cellStyle name="Normal 96 6 2" xfId="1305"/>
    <cellStyle name="Normal 96 6 3" xfId="2046"/>
    <cellStyle name="Normal 96 6 4" xfId="2691"/>
    <cellStyle name="Normal 96 7" xfId="543"/>
    <cellStyle name="Normal 96 7 2" xfId="1378"/>
    <cellStyle name="Normal 96 7 3" xfId="2117"/>
    <cellStyle name="Normal 96 7 4" xfId="2754"/>
    <cellStyle name="Normal 96 8" xfId="472"/>
    <cellStyle name="Normal 96 8 2" xfId="1310"/>
    <cellStyle name="Normal 96 8 3" xfId="2051"/>
    <cellStyle name="Normal 96 8 4" xfId="2696"/>
    <cellStyle name="Normal 96 9" xfId="557"/>
    <cellStyle name="Normal 96 9 2" xfId="1392"/>
    <cellStyle name="Normal 96 9 3" xfId="2129"/>
    <cellStyle name="Normal 96 9 4" xfId="2765"/>
    <cellStyle name="Note" xfId="37" builtinId="10" customBuiltin="1"/>
    <cellStyle name="Note 10" xfId="451"/>
    <cellStyle name="Note 10 2" xfId="1289"/>
    <cellStyle name="Note 10 3" xfId="2030"/>
    <cellStyle name="Note 10 4" xfId="2676"/>
    <cellStyle name="Note 11" xfId="527"/>
    <cellStyle name="Note 11 2" xfId="1362"/>
    <cellStyle name="Note 12" xfId="618"/>
    <cellStyle name="Note 12 2" xfId="1451"/>
    <cellStyle name="Note 13" xfId="708"/>
    <cellStyle name="Note 13 2" xfId="1538"/>
    <cellStyle name="Note 14" xfId="709"/>
    <cellStyle name="Note 14 2" xfId="1539"/>
    <cellStyle name="Note 15" xfId="886"/>
    <cellStyle name="Note 16" xfId="1030"/>
    <cellStyle name="Note 17" xfId="2326"/>
    <cellStyle name="Note 2" xfId="69"/>
    <cellStyle name="Note 2 10" xfId="915"/>
    <cellStyle name="Note 2 11" xfId="874"/>
    <cellStyle name="Note 2 12" xfId="1808"/>
    <cellStyle name="Note 2 2" xfId="229"/>
    <cellStyle name="Note 2 2 2" xfId="599"/>
    <cellStyle name="Note 2 2 2 2" xfId="1433"/>
    <cellStyle name="Note 2 2 3" xfId="690"/>
    <cellStyle name="Note 2 2 3 2" xfId="1522"/>
    <cellStyle name="Note 2 2 4" xfId="774"/>
    <cellStyle name="Note 2 2 4 2" xfId="1604"/>
    <cellStyle name="Note 2 2 5" xfId="838"/>
    <cellStyle name="Note 2 2 5 2" xfId="1667"/>
    <cellStyle name="Note 2 2 6" xfId="1072"/>
    <cellStyle name="Note 2 2 7" xfId="1811"/>
    <cellStyle name="Note 2 2 8" xfId="2467"/>
    <cellStyle name="Note 2 3" xfId="189"/>
    <cellStyle name="Note 2 3 2" xfId="1033"/>
    <cellStyle name="Note 2 3 3" xfId="1771"/>
    <cellStyle name="Note 2 3 4" xfId="2433"/>
    <cellStyle name="Note 2 4" xfId="321"/>
    <cellStyle name="Note 2 4 2" xfId="1162"/>
    <cellStyle name="Note 2 4 3" xfId="1903"/>
    <cellStyle name="Note 2 4 4" xfId="2555"/>
    <cellStyle name="Note 2 5" xfId="398"/>
    <cellStyle name="Note 2 5 2" xfId="1238"/>
    <cellStyle name="Note 2 5 3" xfId="1978"/>
    <cellStyle name="Note 2 5 4" xfId="2626"/>
    <cellStyle name="Note 2 6" xfId="475"/>
    <cellStyle name="Note 2 6 2" xfId="1312"/>
    <cellStyle name="Note 2 7" xfId="512"/>
    <cellStyle name="Note 2 7 2" xfId="1347"/>
    <cellStyle name="Note 2 8" xfId="541"/>
    <cellStyle name="Note 2 8 2" xfId="1376"/>
    <cellStyle name="Note 2 9" xfId="677"/>
    <cellStyle name="Note 2 9 2" xfId="1509"/>
    <cellStyle name="Note 3" xfId="54"/>
    <cellStyle name="Note 3 10" xfId="900"/>
    <cellStyle name="Note 3 11" xfId="1003"/>
    <cellStyle name="Note 3 12" xfId="1315"/>
    <cellStyle name="Note 3 2" xfId="214"/>
    <cellStyle name="Note 3 2 2" xfId="588"/>
    <cellStyle name="Note 3 2 2 2" xfId="1422"/>
    <cellStyle name="Note 3 2 3" xfId="679"/>
    <cellStyle name="Note 3 2 3 2" xfId="1511"/>
    <cellStyle name="Note 3 2 4" xfId="763"/>
    <cellStyle name="Note 3 2 4 2" xfId="1593"/>
    <cellStyle name="Note 3 2 5" xfId="828"/>
    <cellStyle name="Note 3 2 5 2" xfId="1657"/>
    <cellStyle name="Note 3 2 6" xfId="1057"/>
    <cellStyle name="Note 3 2 7" xfId="1796"/>
    <cellStyle name="Note 3 2 8" xfId="2454"/>
    <cellStyle name="Note 3 3" xfId="309"/>
    <cellStyle name="Note 3 3 2" xfId="1152"/>
    <cellStyle name="Note 3 3 3" xfId="1891"/>
    <cellStyle name="Note 3 3 4" xfId="2545"/>
    <cellStyle name="Note 3 4" xfId="386"/>
    <cellStyle name="Note 3 4 2" xfId="1226"/>
    <cellStyle name="Note 3 4 3" xfId="1967"/>
    <cellStyle name="Note 3 4 4" xfId="2616"/>
    <cellStyle name="Note 3 5" xfId="463"/>
    <cellStyle name="Note 3 5 2" xfId="1301"/>
    <cellStyle name="Note 3 5 3" xfId="2042"/>
    <cellStyle name="Note 3 5 4" xfId="2687"/>
    <cellStyle name="Note 3 6" xfId="539"/>
    <cellStyle name="Note 3 6 2" xfId="1374"/>
    <cellStyle name="Note 3 7" xfId="552"/>
    <cellStyle name="Note 3 7 2" xfId="1387"/>
    <cellStyle name="Note 3 8" xfId="611"/>
    <cellStyle name="Note 3 8 2" xfId="1445"/>
    <cellStyle name="Note 3 9" xfId="714"/>
    <cellStyle name="Note 3 9 2" xfId="1544"/>
    <cellStyle name="Note 4" xfId="55"/>
    <cellStyle name="Note 4 10" xfId="901"/>
    <cellStyle name="Note 4 11" xfId="963"/>
    <cellStyle name="Note 4 12" xfId="1441"/>
    <cellStyle name="Note 4 2" xfId="215"/>
    <cellStyle name="Note 4 2 2" xfId="589"/>
    <cellStyle name="Note 4 2 2 2" xfId="1423"/>
    <cellStyle name="Note 4 2 3" xfId="680"/>
    <cellStyle name="Note 4 2 3 2" xfId="1512"/>
    <cellStyle name="Note 4 2 4" xfId="764"/>
    <cellStyle name="Note 4 2 4 2" xfId="1594"/>
    <cellStyle name="Note 4 2 5" xfId="829"/>
    <cellStyle name="Note 4 2 5 2" xfId="1658"/>
    <cellStyle name="Note 4 2 6" xfId="1058"/>
    <cellStyle name="Note 4 2 7" xfId="1797"/>
    <cellStyle name="Note 4 2 8" xfId="2455"/>
    <cellStyle name="Note 4 3" xfId="277"/>
    <cellStyle name="Note 4 3 2" xfId="1120"/>
    <cellStyle name="Note 4 3 3" xfId="1859"/>
    <cellStyle name="Note 4 3 4" xfId="2514"/>
    <cellStyle name="Note 4 4" xfId="353"/>
    <cellStyle name="Note 4 4 2" xfId="1193"/>
    <cellStyle name="Note 4 4 3" xfId="1934"/>
    <cellStyle name="Note 4 4 4" xfId="2585"/>
    <cellStyle name="Note 4 5" xfId="430"/>
    <cellStyle name="Note 4 5 2" xfId="1269"/>
    <cellStyle name="Note 4 5 3" xfId="2009"/>
    <cellStyle name="Note 4 5 4" xfId="2656"/>
    <cellStyle name="Note 4 6" xfId="506"/>
    <cellStyle name="Note 4 6 2" xfId="1343"/>
    <cellStyle name="Note 4 7" xfId="553"/>
    <cellStyle name="Note 4 7 2" xfId="1388"/>
    <cellStyle name="Note 4 8" xfId="605"/>
    <cellStyle name="Note 4 8 2" xfId="1439"/>
    <cellStyle name="Note 4 9" xfId="715"/>
    <cellStyle name="Note 4 9 2" xfId="1545"/>
    <cellStyle name="Note 5" xfId="108"/>
    <cellStyle name="Note 5 10" xfId="954"/>
    <cellStyle name="Note 5 11" xfId="1692"/>
    <cellStyle name="Note 5 12" xfId="1726"/>
    <cellStyle name="Note 5 2" xfId="268"/>
    <cellStyle name="Note 5 2 2" xfId="635"/>
    <cellStyle name="Note 5 2 2 2" xfId="1467"/>
    <cellStyle name="Note 5 2 3" xfId="725"/>
    <cellStyle name="Note 5 2 3 2" xfId="1555"/>
    <cellStyle name="Note 5 2 4" xfId="783"/>
    <cellStyle name="Note 5 2 4 2" xfId="1612"/>
    <cellStyle name="Note 5 2 5" xfId="844"/>
    <cellStyle name="Note 5 2 5 2" xfId="1673"/>
    <cellStyle name="Note 5 2 6" xfId="1111"/>
    <cellStyle name="Note 5 2 7" xfId="1850"/>
    <cellStyle name="Note 5 2 8" xfId="2505"/>
    <cellStyle name="Note 5 3" xfId="343"/>
    <cellStyle name="Note 5 3 2" xfId="1184"/>
    <cellStyle name="Note 5 3 3" xfId="1925"/>
    <cellStyle name="Note 5 3 4" xfId="2576"/>
    <cellStyle name="Note 5 4" xfId="420"/>
    <cellStyle name="Note 5 4 2" xfId="1260"/>
    <cellStyle name="Note 5 4 3" xfId="2000"/>
    <cellStyle name="Note 5 4 4" xfId="2647"/>
    <cellStyle name="Note 5 5" xfId="497"/>
    <cellStyle name="Note 5 5 2" xfId="1334"/>
    <cellStyle name="Note 5 5 3" xfId="2075"/>
    <cellStyle name="Note 5 5 4" xfId="2718"/>
    <cellStyle name="Note 5 6" xfId="573"/>
    <cellStyle name="Note 5 6 2" xfId="1408"/>
    <cellStyle name="Note 5 7" xfId="666"/>
    <cellStyle name="Note 5 7 2" xfId="1498"/>
    <cellStyle name="Note 5 8" xfId="756"/>
    <cellStyle name="Note 5 8 2" xfId="1586"/>
    <cellStyle name="Note 5 9" xfId="822"/>
    <cellStyle name="Note 5 9 2" xfId="1651"/>
    <cellStyle name="Note 6" xfId="62"/>
    <cellStyle name="Note 6 10" xfId="908"/>
    <cellStyle name="Note 6 11" xfId="988"/>
    <cellStyle name="Note 6 12" xfId="2259"/>
    <cellStyle name="Note 6 2" xfId="222"/>
    <cellStyle name="Note 6 2 2" xfId="1065"/>
    <cellStyle name="Note 6 2 3" xfId="1804"/>
    <cellStyle name="Note 6 2 4" xfId="2461"/>
    <cellStyle name="Note 6 3" xfId="285"/>
    <cellStyle name="Note 6 3 2" xfId="1128"/>
    <cellStyle name="Note 6 3 3" xfId="1867"/>
    <cellStyle name="Note 6 3 4" xfId="2522"/>
    <cellStyle name="Note 6 4" xfId="362"/>
    <cellStyle name="Note 6 4 2" xfId="1202"/>
    <cellStyle name="Note 6 4 3" xfId="1943"/>
    <cellStyle name="Note 6 4 4" xfId="2593"/>
    <cellStyle name="Note 6 5" xfId="439"/>
    <cellStyle name="Note 6 5 2" xfId="1277"/>
    <cellStyle name="Note 6 5 3" xfId="2018"/>
    <cellStyle name="Note 6 5 4" xfId="2664"/>
    <cellStyle name="Note 6 6" xfId="515"/>
    <cellStyle name="Note 6 6 2" xfId="1350"/>
    <cellStyle name="Note 6 7" xfId="558"/>
    <cellStyle name="Note 6 7 2" xfId="1393"/>
    <cellStyle name="Note 6 8" xfId="622"/>
    <cellStyle name="Note 6 8 2" xfId="1455"/>
    <cellStyle name="Note 6 9" xfId="720"/>
    <cellStyle name="Note 6 9 2" xfId="1550"/>
    <cellStyle name="Note 7" xfId="197"/>
    <cellStyle name="Note 7 2" xfId="1040"/>
    <cellStyle name="Note 7 3" xfId="1779"/>
    <cellStyle name="Note 7 4" xfId="2439"/>
    <cellStyle name="Note 8" xfId="297"/>
    <cellStyle name="Note 8 2" xfId="1140"/>
    <cellStyle name="Note 8 3" xfId="1879"/>
    <cellStyle name="Note 8 4" xfId="2534"/>
    <cellStyle name="Note 9" xfId="374"/>
    <cellStyle name="Note 9 2" xfId="1214"/>
    <cellStyle name="Note 9 3" xfId="1955"/>
    <cellStyle name="Note 9 4" xfId="2605"/>
    <cellStyle name="Output" xfId="38" builtinId="21" customBuiltin="1"/>
    <cellStyle name="Output 10" xfId="429"/>
    <cellStyle name="Output 10 2" xfId="1268"/>
    <cellStyle name="Output 10 3" xfId="2008"/>
    <cellStyle name="Output 10 4" xfId="2655"/>
    <cellStyle name="Output 11" xfId="505"/>
    <cellStyle name="Output 11 2" xfId="1342"/>
    <cellStyle name="Output 11 3" xfId="2083"/>
    <cellStyle name="Output 11 4" xfId="2726"/>
    <cellStyle name="Output 12" xfId="617"/>
    <cellStyle name="Output 12 2" xfId="1450"/>
    <cellStyle name="Output 12 3" xfId="2184"/>
    <cellStyle name="Output 12 4" xfId="2813"/>
    <cellStyle name="Output 13" xfId="707"/>
    <cellStyle name="Output 13 2" xfId="1537"/>
    <cellStyle name="Output 13 3" xfId="2267"/>
    <cellStyle name="Output 13 4" xfId="2890"/>
    <cellStyle name="Output 14" xfId="710"/>
    <cellStyle name="Output 14 2" xfId="1540"/>
    <cellStyle name="Output 14 3" xfId="2269"/>
    <cellStyle name="Output 14 4" xfId="2891"/>
    <cellStyle name="Output 15" xfId="887"/>
    <cellStyle name="Output 16" xfId="1075"/>
    <cellStyle name="Output 17" xfId="2250"/>
    <cellStyle name="Output 2" xfId="70"/>
    <cellStyle name="Output 2 10" xfId="916"/>
    <cellStyle name="Output 2 11" xfId="873"/>
    <cellStyle name="Output 2 12" xfId="2152"/>
    <cellStyle name="Output 2 2" xfId="230"/>
    <cellStyle name="Output 2 2 2" xfId="600"/>
    <cellStyle name="Output 2 2 2 2" xfId="1434"/>
    <cellStyle name="Output 2 2 2 3" xfId="2168"/>
    <cellStyle name="Output 2 2 2 4" xfId="2802"/>
    <cellStyle name="Output 2 2 3" xfId="691"/>
    <cellStyle name="Output 2 2 3 2" xfId="1523"/>
    <cellStyle name="Output 2 2 3 3" xfId="2251"/>
    <cellStyle name="Output 2 2 3 4" xfId="2877"/>
    <cellStyle name="Output 2 2 4" xfId="775"/>
    <cellStyle name="Output 2 2 4 2" xfId="1605"/>
    <cellStyle name="Output 2 2 4 3" xfId="2327"/>
    <cellStyle name="Output 2 2 4 4" xfId="2947"/>
    <cellStyle name="Output 2 2 5" xfId="839"/>
    <cellStyle name="Output 2 2 5 2" xfId="1668"/>
    <cellStyle name="Output 2 2 5 3" xfId="2386"/>
    <cellStyle name="Output 2 2 5 4" xfId="3005"/>
    <cellStyle name="Output 2 2 6" xfId="1073"/>
    <cellStyle name="Output 2 2 7" xfId="1812"/>
    <cellStyle name="Output 2 2 8" xfId="2468"/>
    <cellStyle name="Output 2 3" xfId="188"/>
    <cellStyle name="Output 2 3 2" xfId="1032"/>
    <cellStyle name="Output 2 3 3" xfId="1770"/>
    <cellStyle name="Output 2 3 4" xfId="2432"/>
    <cellStyle name="Output 2 4" xfId="322"/>
    <cellStyle name="Output 2 4 2" xfId="1163"/>
    <cellStyle name="Output 2 4 3" xfId="1904"/>
    <cellStyle name="Output 2 4 4" xfId="2556"/>
    <cellStyle name="Output 2 5" xfId="399"/>
    <cellStyle name="Output 2 5 2" xfId="1239"/>
    <cellStyle name="Output 2 5 3" xfId="1979"/>
    <cellStyle name="Output 2 5 4" xfId="2627"/>
    <cellStyle name="Output 2 6" xfId="476"/>
    <cellStyle name="Output 2 6 2" xfId="1313"/>
    <cellStyle name="Output 2 6 3" xfId="2054"/>
    <cellStyle name="Output 2 6 4" xfId="2698"/>
    <cellStyle name="Output 2 7" xfId="513"/>
    <cellStyle name="Output 2 7 2" xfId="1348"/>
    <cellStyle name="Output 2 7 3" xfId="2089"/>
    <cellStyle name="Output 2 7 4" xfId="2730"/>
    <cellStyle name="Output 2 8" xfId="629"/>
    <cellStyle name="Output 2 8 2" xfId="1461"/>
    <cellStyle name="Output 2 8 3" xfId="2194"/>
    <cellStyle name="Output 2 8 4" xfId="2822"/>
    <cellStyle name="Output 2 9" xfId="535"/>
    <cellStyle name="Output 2 9 2" xfId="1370"/>
    <cellStyle name="Output 2 9 3" xfId="2110"/>
    <cellStyle name="Output 2 9 4" xfId="2749"/>
    <cellStyle name="Output 3" xfId="105"/>
    <cellStyle name="Output 3 10" xfId="951"/>
    <cellStyle name="Output 3 11" xfId="1689"/>
    <cellStyle name="Output 3 12" xfId="1733"/>
    <cellStyle name="Output 3 2" xfId="265"/>
    <cellStyle name="Output 3 2 2" xfId="632"/>
    <cellStyle name="Output 3 2 2 2" xfId="1464"/>
    <cellStyle name="Output 3 2 2 3" xfId="2197"/>
    <cellStyle name="Output 3 2 2 4" xfId="2825"/>
    <cellStyle name="Output 3 2 3" xfId="722"/>
    <cellStyle name="Output 3 2 3 2" xfId="1552"/>
    <cellStyle name="Output 3 2 3 3" xfId="2278"/>
    <cellStyle name="Output 3 2 3 4" xfId="2900"/>
    <cellStyle name="Output 3 2 4" xfId="780"/>
    <cellStyle name="Output 3 2 4 2" xfId="1609"/>
    <cellStyle name="Output 3 2 4 3" xfId="2332"/>
    <cellStyle name="Output 3 2 4 4" xfId="2951"/>
    <cellStyle name="Output 3 2 5" xfId="841"/>
    <cellStyle name="Output 3 2 5 2" xfId="1670"/>
    <cellStyle name="Output 3 2 5 3" xfId="2388"/>
    <cellStyle name="Output 3 2 5 4" xfId="3007"/>
    <cellStyle name="Output 3 2 6" xfId="1108"/>
    <cellStyle name="Output 3 2 7" xfId="1847"/>
    <cellStyle name="Output 3 2 8" xfId="2502"/>
    <cellStyle name="Output 3 3" xfId="340"/>
    <cellStyle name="Output 3 3 2" xfId="1181"/>
    <cellStyle name="Output 3 3 3" xfId="1922"/>
    <cellStyle name="Output 3 3 4" xfId="2573"/>
    <cellStyle name="Output 3 4" xfId="417"/>
    <cellStyle name="Output 3 4 2" xfId="1257"/>
    <cellStyle name="Output 3 4 3" xfId="1997"/>
    <cellStyle name="Output 3 4 4" xfId="2644"/>
    <cellStyle name="Output 3 5" xfId="494"/>
    <cellStyle name="Output 3 5 2" xfId="1331"/>
    <cellStyle name="Output 3 5 3" xfId="2072"/>
    <cellStyle name="Output 3 5 4" xfId="2715"/>
    <cellStyle name="Output 3 6" xfId="570"/>
    <cellStyle name="Output 3 6 2" xfId="1405"/>
    <cellStyle name="Output 3 6 3" xfId="2141"/>
    <cellStyle name="Output 3 6 4" xfId="2777"/>
    <cellStyle name="Output 3 7" xfId="663"/>
    <cellStyle name="Output 3 7 2" xfId="1495"/>
    <cellStyle name="Output 3 7 3" xfId="2227"/>
    <cellStyle name="Output 3 7 4" xfId="2855"/>
    <cellStyle name="Output 3 8" xfId="753"/>
    <cellStyle name="Output 3 8 2" xfId="1583"/>
    <cellStyle name="Output 3 8 3" xfId="2308"/>
    <cellStyle name="Output 3 8 4" xfId="2930"/>
    <cellStyle name="Output 3 9" xfId="819"/>
    <cellStyle name="Output 3 9 2" xfId="1648"/>
    <cellStyle name="Output 3 9 3" xfId="2370"/>
    <cellStyle name="Output 3 9 4" xfId="2989"/>
    <cellStyle name="Output 4" xfId="56"/>
    <cellStyle name="Output 4 10" xfId="902"/>
    <cellStyle name="Output 4 11" xfId="1001"/>
    <cellStyle name="Output 4 12" xfId="2179"/>
    <cellStyle name="Output 4 2" xfId="216"/>
    <cellStyle name="Output 4 2 2" xfId="590"/>
    <cellStyle name="Output 4 2 2 2" xfId="1424"/>
    <cellStyle name="Output 4 2 2 3" xfId="2159"/>
    <cellStyle name="Output 4 2 2 4" xfId="2793"/>
    <cellStyle name="Output 4 2 3" xfId="681"/>
    <cellStyle name="Output 4 2 3 2" xfId="1513"/>
    <cellStyle name="Output 4 2 3 3" xfId="2241"/>
    <cellStyle name="Output 4 2 3 4" xfId="2868"/>
    <cellStyle name="Output 4 2 4" xfId="765"/>
    <cellStyle name="Output 4 2 4 2" xfId="1595"/>
    <cellStyle name="Output 4 2 4 3" xfId="2317"/>
    <cellStyle name="Output 4 2 4 4" xfId="2938"/>
    <cellStyle name="Output 4 2 5" xfId="830"/>
    <cellStyle name="Output 4 2 5 2" xfId="1659"/>
    <cellStyle name="Output 4 2 5 3" xfId="2378"/>
    <cellStyle name="Output 4 2 5 4" xfId="2997"/>
    <cellStyle name="Output 4 2 6" xfId="1059"/>
    <cellStyle name="Output 4 2 7" xfId="1798"/>
    <cellStyle name="Output 4 2 8" xfId="2456"/>
    <cellStyle name="Output 4 3" xfId="300"/>
    <cellStyle name="Output 4 3 2" xfId="1143"/>
    <cellStyle name="Output 4 3 3" xfId="1882"/>
    <cellStyle name="Output 4 3 4" xfId="2537"/>
    <cellStyle name="Output 4 4" xfId="377"/>
    <cellStyle name="Output 4 4 2" xfId="1217"/>
    <cellStyle name="Output 4 4 3" xfId="1958"/>
    <cellStyle name="Output 4 4 4" xfId="2608"/>
    <cellStyle name="Output 4 5" xfId="454"/>
    <cellStyle name="Output 4 5 2" xfId="1292"/>
    <cellStyle name="Output 4 5 3" xfId="2033"/>
    <cellStyle name="Output 4 5 4" xfId="2679"/>
    <cellStyle name="Output 4 6" xfId="530"/>
    <cellStyle name="Output 4 6 2" xfId="1365"/>
    <cellStyle name="Output 4 6 3" xfId="2105"/>
    <cellStyle name="Output 4 6 4" xfId="2744"/>
    <cellStyle name="Output 4 7" xfId="554"/>
    <cellStyle name="Output 4 7 2" xfId="1389"/>
    <cellStyle name="Output 4 7 3" xfId="2126"/>
    <cellStyle name="Output 4 7 4" xfId="2762"/>
    <cellStyle name="Output 4 8" xfId="581"/>
    <cellStyle name="Output 4 8 2" xfId="1416"/>
    <cellStyle name="Output 4 8 3" xfId="2151"/>
    <cellStyle name="Output 4 8 4" xfId="2787"/>
    <cellStyle name="Output 4 9" xfId="716"/>
    <cellStyle name="Output 4 9 2" xfId="1546"/>
    <cellStyle name="Output 4 9 3" xfId="2273"/>
    <cellStyle name="Output 4 9 4" xfId="2895"/>
    <cellStyle name="Output 5" xfId="107"/>
    <cellStyle name="Output 5 10" xfId="953"/>
    <cellStyle name="Output 5 11" xfId="1691"/>
    <cellStyle name="Output 5 12" xfId="1729"/>
    <cellStyle name="Output 5 2" xfId="267"/>
    <cellStyle name="Output 5 2 2" xfId="634"/>
    <cellStyle name="Output 5 2 2 2" xfId="1466"/>
    <cellStyle name="Output 5 2 2 3" xfId="2199"/>
    <cellStyle name="Output 5 2 2 4" xfId="2827"/>
    <cellStyle name="Output 5 2 3" xfId="724"/>
    <cellStyle name="Output 5 2 3 2" xfId="1554"/>
    <cellStyle name="Output 5 2 3 3" xfId="2280"/>
    <cellStyle name="Output 5 2 3 4" xfId="2902"/>
    <cellStyle name="Output 5 2 4" xfId="782"/>
    <cellStyle name="Output 5 2 4 2" xfId="1611"/>
    <cellStyle name="Output 5 2 4 3" xfId="2334"/>
    <cellStyle name="Output 5 2 4 4" xfId="2953"/>
    <cellStyle name="Output 5 2 5" xfId="843"/>
    <cellStyle name="Output 5 2 5 2" xfId="1672"/>
    <cellStyle name="Output 5 2 5 3" xfId="2390"/>
    <cellStyle name="Output 5 2 5 4" xfId="3009"/>
    <cellStyle name="Output 5 2 6" xfId="1110"/>
    <cellStyle name="Output 5 2 7" xfId="1849"/>
    <cellStyle name="Output 5 2 8" xfId="2504"/>
    <cellStyle name="Output 5 3" xfId="342"/>
    <cellStyle name="Output 5 3 2" xfId="1183"/>
    <cellStyle name="Output 5 3 3" xfId="1924"/>
    <cellStyle name="Output 5 3 4" xfId="2575"/>
    <cellStyle name="Output 5 4" xfId="419"/>
    <cellStyle name="Output 5 4 2" xfId="1259"/>
    <cellStyle name="Output 5 4 3" xfId="1999"/>
    <cellStyle name="Output 5 4 4" xfId="2646"/>
    <cellStyle name="Output 5 5" xfId="496"/>
    <cellStyle name="Output 5 5 2" xfId="1333"/>
    <cellStyle name="Output 5 5 3" xfId="2074"/>
    <cellStyle name="Output 5 5 4" xfId="2717"/>
    <cellStyle name="Output 5 6" xfId="572"/>
    <cellStyle name="Output 5 6 2" xfId="1407"/>
    <cellStyle name="Output 5 6 3" xfId="2143"/>
    <cellStyle name="Output 5 6 4" xfId="2779"/>
    <cellStyle name="Output 5 7" xfId="665"/>
    <cellStyle name="Output 5 7 2" xfId="1497"/>
    <cellStyle name="Output 5 7 3" xfId="2229"/>
    <cellStyle name="Output 5 7 4" xfId="2857"/>
    <cellStyle name="Output 5 8" xfId="755"/>
    <cellStyle name="Output 5 8 2" xfId="1585"/>
    <cellStyle name="Output 5 8 3" xfId="2310"/>
    <cellStyle name="Output 5 8 4" xfId="2932"/>
    <cellStyle name="Output 5 9" xfId="821"/>
    <cellStyle name="Output 5 9 2" xfId="1650"/>
    <cellStyle name="Output 5 9 3" xfId="2372"/>
    <cellStyle name="Output 5 9 4" xfId="2991"/>
    <cellStyle name="Output 6" xfId="61"/>
    <cellStyle name="Output 6 10" xfId="907"/>
    <cellStyle name="Output 6 11" xfId="991"/>
    <cellStyle name="Output 6 12" xfId="1773"/>
    <cellStyle name="Output 6 2" xfId="221"/>
    <cellStyle name="Output 6 2 2" xfId="1064"/>
    <cellStyle name="Output 6 2 3" xfId="1803"/>
    <cellStyle name="Output 6 2 4" xfId="2460"/>
    <cellStyle name="Output 6 3" xfId="333"/>
    <cellStyle name="Output 6 3 2" xfId="1174"/>
    <cellStyle name="Output 6 3 3" xfId="1915"/>
    <cellStyle name="Output 6 3 4" xfId="2566"/>
    <cellStyle name="Output 6 4" xfId="410"/>
    <cellStyle name="Output 6 4 2" xfId="1250"/>
    <cellStyle name="Output 6 4 3" xfId="1990"/>
    <cellStyle name="Output 6 4 4" xfId="2637"/>
    <cellStyle name="Output 6 5" xfId="487"/>
    <cellStyle name="Output 6 5 2" xfId="1324"/>
    <cellStyle name="Output 6 5 3" xfId="2065"/>
    <cellStyle name="Output 6 5 4" xfId="2708"/>
    <cellStyle name="Output 6 6" xfId="563"/>
    <cellStyle name="Output 6 6 2" xfId="1398"/>
    <cellStyle name="Output 6 6 3" xfId="2134"/>
    <cellStyle name="Output 6 6 4" xfId="2770"/>
    <cellStyle name="Output 6 7" xfId="507"/>
    <cellStyle name="Output 6 7 2" xfId="1344"/>
    <cellStyle name="Output 6 7 3" xfId="2084"/>
    <cellStyle name="Output 6 7 4" xfId="2727"/>
    <cellStyle name="Output 6 8" xfId="580"/>
    <cellStyle name="Output 6 8 2" xfId="1415"/>
    <cellStyle name="Output 6 8 3" xfId="2150"/>
    <cellStyle name="Output 6 8 4" xfId="2786"/>
    <cellStyle name="Output 6 9" xfId="719"/>
    <cellStyle name="Output 6 9 2" xfId="1549"/>
    <cellStyle name="Output 6 9 3" xfId="2276"/>
    <cellStyle name="Output 6 9 4" xfId="2898"/>
    <cellStyle name="Output 7" xfId="198"/>
    <cellStyle name="Output 7 2" xfId="1041"/>
    <cellStyle name="Output 7 3" xfId="1780"/>
    <cellStyle name="Output 7 4" xfId="2440"/>
    <cellStyle name="Output 8" xfId="276"/>
    <cellStyle name="Output 8 2" xfId="1119"/>
    <cellStyle name="Output 8 3" xfId="1858"/>
    <cellStyle name="Output 8 4" xfId="2513"/>
    <cellStyle name="Output 9" xfId="352"/>
    <cellStyle name="Output 9 2" xfId="1192"/>
    <cellStyle name="Output 9 3" xfId="1933"/>
    <cellStyle name="Output 9 4" xfId="2584"/>
    <cellStyle name="Percent" xfId="114" builtinId="5"/>
    <cellStyle name="Percent 2" xfId="120"/>
    <cellStyle name="Percent 4" xfId="349"/>
    <cellStyle name="Percent 5" xfId="426"/>
    <cellStyle name="Title" xfId="39" builtinId="15" customBuiltin="1"/>
    <cellStyle name="Total" xfId="40" builtinId="25" customBuiltin="1"/>
    <cellStyle name="Total 10" xfId="460"/>
    <cellStyle name="Total 10 2" xfId="1298"/>
    <cellStyle name="Total 10 3" xfId="2039"/>
    <cellStyle name="Total 10 4" xfId="2685"/>
    <cellStyle name="Total 11" xfId="536"/>
    <cellStyle name="Total 11 2" xfId="1371"/>
    <cellStyle name="Total 11 3" xfId="2111"/>
    <cellStyle name="Total 11 4" xfId="2750"/>
    <cellStyle name="Total 12" xfId="615"/>
    <cellStyle name="Total 12 2" xfId="1448"/>
    <cellStyle name="Total 12 3" xfId="2182"/>
    <cellStyle name="Total 12 4" xfId="2812"/>
    <cellStyle name="Total 13" xfId="706"/>
    <cellStyle name="Total 13 2" xfId="1536"/>
    <cellStyle name="Total 13 3" xfId="2266"/>
    <cellStyle name="Total 13 4" xfId="2889"/>
    <cellStyle name="Total 14" xfId="771"/>
    <cellStyle name="Total 14 2" xfId="1601"/>
    <cellStyle name="Total 14 3" xfId="2323"/>
    <cellStyle name="Total 14 4" xfId="2944"/>
    <cellStyle name="Total 15" xfId="888"/>
    <cellStyle name="Total 16" xfId="1506"/>
    <cellStyle name="Total 17" xfId="2268"/>
    <cellStyle name="Total 2" xfId="71"/>
    <cellStyle name="Total 2 10" xfId="917"/>
    <cellStyle name="Total 2 11" xfId="872"/>
    <cellStyle name="Total 2 12" xfId="2112"/>
    <cellStyle name="Total 2 2" xfId="231"/>
    <cellStyle name="Total 2 2 2" xfId="601"/>
    <cellStyle name="Total 2 2 2 2" xfId="1435"/>
    <cellStyle name="Total 2 2 2 3" xfId="2169"/>
    <cellStyle name="Total 2 2 2 4" xfId="2803"/>
    <cellStyle name="Total 2 2 3" xfId="692"/>
    <cellStyle name="Total 2 2 3 2" xfId="1524"/>
    <cellStyle name="Total 2 2 3 3" xfId="2252"/>
    <cellStyle name="Total 2 2 3 4" xfId="2878"/>
    <cellStyle name="Total 2 2 4" xfId="776"/>
    <cellStyle name="Total 2 2 4 2" xfId="1606"/>
    <cellStyle name="Total 2 2 4 3" xfId="2328"/>
    <cellStyle name="Total 2 2 4 4" xfId="2948"/>
    <cellStyle name="Total 2 2 5" xfId="840"/>
    <cellStyle name="Total 2 2 5 2" xfId="1669"/>
    <cellStyle name="Total 2 2 5 3" xfId="2387"/>
    <cellStyle name="Total 2 2 5 4" xfId="3006"/>
    <cellStyle name="Total 2 2 6" xfId="1074"/>
    <cellStyle name="Total 2 2 7" xfId="1813"/>
    <cellStyle name="Total 2 2 8" xfId="2469"/>
    <cellStyle name="Total 2 3" xfId="187"/>
    <cellStyle name="Total 2 3 2" xfId="1031"/>
    <cellStyle name="Total 2 3 3" xfId="1769"/>
    <cellStyle name="Total 2 3 4" xfId="2431"/>
    <cellStyle name="Total 2 4" xfId="323"/>
    <cellStyle name="Total 2 4 2" xfId="1164"/>
    <cellStyle name="Total 2 4 3" xfId="1905"/>
    <cellStyle name="Total 2 4 4" xfId="2557"/>
    <cellStyle name="Total 2 5" xfId="400"/>
    <cellStyle name="Total 2 5 2" xfId="1240"/>
    <cellStyle name="Total 2 5 3" xfId="1980"/>
    <cellStyle name="Total 2 5 4" xfId="2628"/>
    <cellStyle name="Total 2 6" xfId="477"/>
    <cellStyle name="Total 2 6 2" xfId="1314"/>
    <cellStyle name="Total 2 6 3" xfId="2055"/>
    <cellStyle name="Total 2 6 4" xfId="2699"/>
    <cellStyle name="Total 2 7" xfId="562"/>
    <cellStyle name="Total 2 7 2" xfId="1397"/>
    <cellStyle name="Total 2 7 3" xfId="2133"/>
    <cellStyle name="Total 2 7 4" xfId="2769"/>
    <cellStyle name="Total 2 8" xfId="630"/>
    <cellStyle name="Total 2 8 2" xfId="1462"/>
    <cellStyle name="Total 2 8 3" xfId="2195"/>
    <cellStyle name="Total 2 8 4" xfId="2823"/>
    <cellStyle name="Total 2 9" xfId="729"/>
    <cellStyle name="Total 2 9 2" xfId="1559"/>
    <cellStyle name="Total 2 9 3" xfId="2284"/>
    <cellStyle name="Total 2 9 4" xfId="2906"/>
    <cellStyle name="Total 3" xfId="106"/>
    <cellStyle name="Total 3 10" xfId="952"/>
    <cellStyle name="Total 3 11" xfId="1690"/>
    <cellStyle name="Total 3 12" xfId="1731"/>
    <cellStyle name="Total 3 2" xfId="266"/>
    <cellStyle name="Total 3 2 2" xfId="633"/>
    <cellStyle name="Total 3 2 2 2" xfId="1465"/>
    <cellStyle name="Total 3 2 2 3" xfId="2198"/>
    <cellStyle name="Total 3 2 2 4" xfId="2826"/>
    <cellStyle name="Total 3 2 3" xfId="723"/>
    <cellStyle name="Total 3 2 3 2" xfId="1553"/>
    <cellStyle name="Total 3 2 3 3" xfId="2279"/>
    <cellStyle name="Total 3 2 3 4" xfId="2901"/>
    <cellStyle name="Total 3 2 4" xfId="781"/>
    <cellStyle name="Total 3 2 4 2" xfId="1610"/>
    <cellStyle name="Total 3 2 4 3" xfId="2333"/>
    <cellStyle name="Total 3 2 4 4" xfId="2952"/>
    <cellStyle name="Total 3 2 5" xfId="842"/>
    <cellStyle name="Total 3 2 5 2" xfId="1671"/>
    <cellStyle name="Total 3 2 5 3" xfId="2389"/>
    <cellStyle name="Total 3 2 5 4" xfId="3008"/>
    <cellStyle name="Total 3 2 6" xfId="1109"/>
    <cellStyle name="Total 3 2 7" xfId="1848"/>
    <cellStyle name="Total 3 2 8" xfId="2503"/>
    <cellStyle name="Total 3 3" xfId="341"/>
    <cellStyle name="Total 3 3 2" xfId="1182"/>
    <cellStyle name="Total 3 3 3" xfId="1923"/>
    <cellStyle name="Total 3 3 4" xfId="2574"/>
    <cellStyle name="Total 3 4" xfId="418"/>
    <cellStyle name="Total 3 4 2" xfId="1258"/>
    <cellStyle name="Total 3 4 3" xfId="1998"/>
    <cellStyle name="Total 3 4 4" xfId="2645"/>
    <cellStyle name="Total 3 5" xfId="495"/>
    <cellStyle name="Total 3 5 2" xfId="1332"/>
    <cellStyle name="Total 3 5 3" xfId="2073"/>
    <cellStyle name="Total 3 5 4" xfId="2716"/>
    <cellStyle name="Total 3 6" xfId="571"/>
    <cellStyle name="Total 3 6 2" xfId="1406"/>
    <cellStyle name="Total 3 6 3" xfId="2142"/>
    <cellStyle name="Total 3 6 4" xfId="2778"/>
    <cellStyle name="Total 3 7" xfId="664"/>
    <cellStyle name="Total 3 7 2" xfId="1496"/>
    <cellStyle name="Total 3 7 3" xfId="2228"/>
    <cellStyle name="Total 3 7 4" xfId="2856"/>
    <cellStyle name="Total 3 8" xfId="754"/>
    <cellStyle name="Total 3 8 2" xfId="1584"/>
    <cellStyle name="Total 3 8 3" xfId="2309"/>
    <cellStyle name="Total 3 8 4" xfId="2931"/>
    <cellStyle name="Total 3 9" xfId="820"/>
    <cellStyle name="Total 3 9 2" xfId="1649"/>
    <cellStyle name="Total 3 9 3" xfId="2371"/>
    <cellStyle name="Total 3 9 4" xfId="2990"/>
    <cellStyle name="Total 4" xfId="58"/>
    <cellStyle name="Total 4 10" xfId="904"/>
    <cellStyle name="Total 4 11" xfId="998"/>
    <cellStyle name="Total 4 12" xfId="2052"/>
    <cellStyle name="Total 4 2" xfId="218"/>
    <cellStyle name="Total 4 2 2" xfId="592"/>
    <cellStyle name="Total 4 2 2 2" xfId="1426"/>
    <cellStyle name="Total 4 2 2 3" xfId="2161"/>
    <cellStyle name="Total 4 2 2 4" xfId="2795"/>
    <cellStyle name="Total 4 2 3" xfId="683"/>
    <cellStyle name="Total 4 2 3 2" xfId="1515"/>
    <cellStyle name="Total 4 2 3 3" xfId="2243"/>
    <cellStyle name="Total 4 2 3 4" xfId="2870"/>
    <cellStyle name="Total 4 2 4" xfId="767"/>
    <cellStyle name="Total 4 2 4 2" xfId="1597"/>
    <cellStyle name="Total 4 2 4 3" xfId="2319"/>
    <cellStyle name="Total 4 2 4 4" xfId="2940"/>
    <cellStyle name="Total 4 2 5" xfId="832"/>
    <cellStyle name="Total 4 2 5 2" xfId="1661"/>
    <cellStyle name="Total 4 2 5 3" xfId="2380"/>
    <cellStyle name="Total 4 2 5 4" xfId="2999"/>
    <cellStyle name="Total 4 2 6" xfId="1061"/>
    <cellStyle name="Total 4 2 7" xfId="1800"/>
    <cellStyle name="Total 4 2 8" xfId="2458"/>
    <cellStyle name="Total 4 3" xfId="195"/>
    <cellStyle name="Total 4 3 2" xfId="1038"/>
    <cellStyle name="Total 4 3 3" xfId="1777"/>
    <cellStyle name="Total 4 3 4" xfId="2437"/>
    <cellStyle name="Total 4 4" xfId="317"/>
    <cellStyle name="Total 4 4 2" xfId="1160"/>
    <cellStyle name="Total 4 4 3" xfId="1899"/>
    <cellStyle name="Total 4 4 4" xfId="2553"/>
    <cellStyle name="Total 4 5" xfId="394"/>
    <cellStyle name="Total 4 5 2" xfId="1234"/>
    <cellStyle name="Total 4 5 3" xfId="1975"/>
    <cellStyle name="Total 4 5 4" xfId="2624"/>
    <cellStyle name="Total 4 6" xfId="471"/>
    <cellStyle name="Total 4 6 2" xfId="1309"/>
    <cellStyle name="Total 4 6 3" xfId="2050"/>
    <cellStyle name="Total 4 6 4" xfId="2695"/>
    <cellStyle name="Total 4 7" xfId="556"/>
    <cellStyle name="Total 4 7 2" xfId="1391"/>
    <cellStyle name="Total 4 7 3" xfId="2128"/>
    <cellStyle name="Total 4 7 4" xfId="2764"/>
    <cellStyle name="Total 4 8" xfId="621"/>
    <cellStyle name="Total 4 8 2" xfId="1454"/>
    <cellStyle name="Total 4 8 3" xfId="2187"/>
    <cellStyle name="Total 4 8 4" xfId="2816"/>
    <cellStyle name="Total 4 9" xfId="718"/>
    <cellStyle name="Total 4 9 2" xfId="1548"/>
    <cellStyle name="Total 4 9 3" xfId="2275"/>
    <cellStyle name="Total 4 9 4" xfId="2897"/>
    <cellStyle name="Total 5" xfId="110"/>
    <cellStyle name="Total 5 10" xfId="956"/>
    <cellStyle name="Total 5 11" xfId="1694"/>
    <cellStyle name="Total 5 12" xfId="1722"/>
    <cellStyle name="Total 5 2" xfId="270"/>
    <cellStyle name="Total 5 2 2" xfId="637"/>
    <cellStyle name="Total 5 2 2 2" xfId="1469"/>
    <cellStyle name="Total 5 2 2 3" xfId="2201"/>
    <cellStyle name="Total 5 2 2 4" xfId="2829"/>
    <cellStyle name="Total 5 2 3" xfId="727"/>
    <cellStyle name="Total 5 2 3 2" xfId="1557"/>
    <cellStyle name="Total 5 2 3 3" xfId="2282"/>
    <cellStyle name="Total 5 2 3 4" xfId="2904"/>
    <cellStyle name="Total 5 2 4" xfId="785"/>
    <cellStyle name="Total 5 2 4 2" xfId="1614"/>
    <cellStyle name="Total 5 2 4 3" xfId="2336"/>
    <cellStyle name="Total 5 2 4 4" xfId="2955"/>
    <cellStyle name="Total 5 2 5" xfId="846"/>
    <cellStyle name="Total 5 2 5 2" xfId="1675"/>
    <cellStyle name="Total 5 2 5 3" xfId="2392"/>
    <cellStyle name="Total 5 2 5 4" xfId="3011"/>
    <cellStyle name="Total 5 2 6" xfId="1113"/>
    <cellStyle name="Total 5 2 7" xfId="1852"/>
    <cellStyle name="Total 5 2 8" xfId="2507"/>
    <cellStyle name="Total 5 3" xfId="345"/>
    <cellStyle name="Total 5 3 2" xfId="1186"/>
    <cellStyle name="Total 5 3 3" xfId="1927"/>
    <cellStyle name="Total 5 3 4" xfId="2578"/>
    <cellStyle name="Total 5 4" xfId="422"/>
    <cellStyle name="Total 5 4 2" xfId="1262"/>
    <cellStyle name="Total 5 4 3" xfId="2002"/>
    <cellStyle name="Total 5 4 4" xfId="2649"/>
    <cellStyle name="Total 5 5" xfId="499"/>
    <cellStyle name="Total 5 5 2" xfId="1336"/>
    <cellStyle name="Total 5 5 3" xfId="2077"/>
    <cellStyle name="Total 5 5 4" xfId="2720"/>
    <cellStyle name="Total 5 6" xfId="575"/>
    <cellStyle name="Total 5 6 2" xfId="1410"/>
    <cellStyle name="Total 5 6 3" xfId="2145"/>
    <cellStyle name="Total 5 6 4" xfId="2781"/>
    <cellStyle name="Total 5 7" xfId="668"/>
    <cellStyle name="Total 5 7 2" xfId="1500"/>
    <cellStyle name="Total 5 7 3" xfId="2231"/>
    <cellStyle name="Total 5 7 4" xfId="2859"/>
    <cellStyle name="Total 5 8" xfId="758"/>
    <cellStyle name="Total 5 8 2" xfId="1588"/>
    <cellStyle name="Total 5 8 3" xfId="2312"/>
    <cellStyle name="Total 5 8 4" xfId="2934"/>
    <cellStyle name="Total 5 9" xfId="824"/>
    <cellStyle name="Total 5 9 2" xfId="1653"/>
    <cellStyle name="Total 5 9 3" xfId="2374"/>
    <cellStyle name="Total 5 9 4" xfId="2993"/>
    <cellStyle name="Total 6" xfId="64"/>
    <cellStyle name="Total 6 10" xfId="910"/>
    <cellStyle name="Total 6 11" xfId="984"/>
    <cellStyle name="Total 6 12" xfId="2086"/>
    <cellStyle name="Total 6 2" xfId="224"/>
    <cellStyle name="Total 6 2 2" xfId="1067"/>
    <cellStyle name="Total 6 2 3" xfId="1806"/>
    <cellStyle name="Total 6 2 4" xfId="2463"/>
    <cellStyle name="Total 6 3" xfId="192"/>
    <cellStyle name="Total 6 3 2" xfId="1036"/>
    <cellStyle name="Total 6 3 3" xfId="1774"/>
    <cellStyle name="Total 6 3 4" xfId="2435"/>
    <cellStyle name="Total 6 4" xfId="275"/>
    <cellStyle name="Total 6 4 2" xfId="1118"/>
    <cellStyle name="Total 6 4 3" xfId="1857"/>
    <cellStyle name="Total 6 4 4" xfId="2512"/>
    <cellStyle name="Total 6 5" xfId="351"/>
    <cellStyle name="Total 6 5 2" xfId="1191"/>
    <cellStyle name="Total 6 5 3" xfId="1932"/>
    <cellStyle name="Total 6 5 4" xfId="2583"/>
    <cellStyle name="Total 6 6" xfId="428"/>
    <cellStyle name="Total 6 6 2" xfId="1267"/>
    <cellStyle name="Total 6 6 3" xfId="2007"/>
    <cellStyle name="Total 6 6 4" xfId="2654"/>
    <cellStyle name="Total 6 7" xfId="508"/>
    <cellStyle name="Total 6 7 2" xfId="1345"/>
    <cellStyle name="Total 6 7 3" xfId="2085"/>
    <cellStyle name="Total 6 7 4" xfId="2728"/>
    <cellStyle name="Total 6 8" xfId="624"/>
    <cellStyle name="Total 6 8 2" xfId="1457"/>
    <cellStyle name="Total 6 8 3" xfId="2189"/>
    <cellStyle name="Total 6 8 4" xfId="2818"/>
    <cellStyle name="Total 6 9" xfId="675"/>
    <cellStyle name="Total 6 9 2" xfId="1507"/>
    <cellStyle name="Total 6 9 3" xfId="2238"/>
    <cellStyle name="Total 6 9 4" xfId="2865"/>
    <cellStyle name="Total 7" xfId="200"/>
    <cellStyle name="Total 7 2" xfId="1043"/>
    <cellStyle name="Total 7 3" xfId="1782"/>
    <cellStyle name="Total 7 4" xfId="2442"/>
    <cellStyle name="Total 8" xfId="306"/>
    <cellStyle name="Total 8 2" xfId="1149"/>
    <cellStyle name="Total 8 3" xfId="1888"/>
    <cellStyle name="Total 8 4" xfId="2543"/>
    <cellStyle name="Total 9" xfId="383"/>
    <cellStyle name="Total 9 2" xfId="1223"/>
    <cellStyle name="Total 9 3" xfId="1964"/>
    <cellStyle name="Total 9 4" xfId="2614"/>
    <cellStyle name="Warning Text" xfId="41" builtinId="11" customBuiltin="1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/windows/TEMP/SUTTON/SUTTON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emo"/>
      <sheetName val="2Sitework"/>
      <sheetName val="3Yard"/>
      <sheetName val="4Raw Wastewater"/>
      <sheetName val="5Prelim Treat"/>
      <sheetName val="6Pclarifier"/>
      <sheetName val="7Psludge "/>
      <sheetName val="8Pscum"/>
      <sheetName val="9 Odor"/>
      <sheetName val="10Aeration Basin"/>
      <sheetName val="11 Drain PS 1&amp;2"/>
      <sheetName val="12Sclarif"/>
      <sheetName val="13 RAS PS RAS-WAS "/>
      <sheetName val="14CCB"/>
      <sheetName val="15Plant Pump Sta"/>
      <sheetName val="16Efflnt Filtrs"/>
      <sheetName val="17 Cntrl Bldg"/>
      <sheetName val="18Mainten"/>
      <sheetName val="19 NaOH"/>
      <sheetName val="20Ferrous Sulphate"/>
      <sheetName val="21Lime"/>
      <sheetName val="22SBT"/>
    </sheetNames>
    <sheetDataSet>
      <sheetData sheetId="0">
        <row r="143">
          <cell r="N143">
            <v>1479500</v>
          </cell>
        </row>
      </sheetData>
      <sheetData sheetId="1">
        <row r="48">
          <cell r="N48">
            <v>1269900</v>
          </cell>
        </row>
      </sheetData>
      <sheetData sheetId="2">
        <row r="133">
          <cell r="N133">
            <v>4673100</v>
          </cell>
        </row>
      </sheetData>
      <sheetData sheetId="3">
        <row r="99">
          <cell r="N99">
            <v>2015800</v>
          </cell>
        </row>
      </sheetData>
      <sheetData sheetId="4">
        <row r="184">
          <cell r="N184">
            <v>4370100</v>
          </cell>
        </row>
      </sheetData>
      <sheetData sheetId="5">
        <row r="54">
          <cell r="N54">
            <v>1762300</v>
          </cell>
        </row>
      </sheetData>
      <sheetData sheetId="6">
        <row r="32">
          <cell r="N32">
            <v>91600</v>
          </cell>
        </row>
      </sheetData>
      <sheetData sheetId="7">
        <row r="53">
          <cell r="N53">
            <v>166000</v>
          </cell>
        </row>
      </sheetData>
      <sheetData sheetId="8">
        <row r="223">
          <cell r="N223">
            <v>1473900</v>
          </cell>
        </row>
      </sheetData>
      <sheetData sheetId="9">
        <row r="75">
          <cell r="N75">
            <v>11539500</v>
          </cell>
        </row>
      </sheetData>
      <sheetData sheetId="10">
        <row r="84">
          <cell r="N84">
            <v>503400</v>
          </cell>
        </row>
      </sheetData>
      <sheetData sheetId="11">
        <row r="72">
          <cell r="N72">
            <v>6383100</v>
          </cell>
        </row>
      </sheetData>
      <sheetData sheetId="12">
        <row r="135">
          <cell r="N135">
            <v>1906100</v>
          </cell>
        </row>
      </sheetData>
      <sheetData sheetId="13">
        <row r="31">
          <cell r="N31">
            <v>185800</v>
          </cell>
        </row>
      </sheetData>
      <sheetData sheetId="14">
        <row r="124">
          <cell r="N124">
            <v>1390600</v>
          </cell>
        </row>
      </sheetData>
      <sheetData sheetId="15">
        <row r="96">
          <cell r="N96">
            <v>6285500</v>
          </cell>
        </row>
      </sheetData>
      <sheetData sheetId="16">
        <row r="92">
          <cell r="N92">
            <v>1143700</v>
          </cell>
        </row>
      </sheetData>
      <sheetData sheetId="17">
        <row r="58">
          <cell r="N58">
            <v>211700</v>
          </cell>
        </row>
      </sheetData>
      <sheetData sheetId="18">
        <row r="67">
          <cell r="N67">
            <v>224400</v>
          </cell>
        </row>
      </sheetData>
      <sheetData sheetId="19">
        <row r="74">
          <cell r="N74">
            <v>638600</v>
          </cell>
        </row>
      </sheetData>
      <sheetData sheetId="20">
        <row r="61">
          <cell r="N61">
            <v>557400</v>
          </cell>
        </row>
      </sheetData>
      <sheetData sheetId="21">
        <row r="60">
          <cell r="N60">
            <v>277400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7"/>
  <sheetViews>
    <sheetView topLeftCell="K1" workbookViewId="0"/>
  </sheetViews>
  <sheetFormatPr defaultRowHeight="12.75" x14ac:dyDescent="0.2"/>
  <cols>
    <col min="1" max="1" width="32.42578125" hidden="1" customWidth="1"/>
    <col min="2" max="2" width="7.7109375" hidden="1" customWidth="1"/>
    <col min="3" max="3" width="12.28515625" hidden="1" customWidth="1"/>
    <col min="4" max="4" width="11.85546875" hidden="1" customWidth="1"/>
    <col min="5" max="5" width="40.7109375" hidden="1" customWidth="1"/>
    <col min="6" max="6" width="32.42578125" hidden="1" customWidth="1"/>
    <col min="7" max="7" width="7.7109375" hidden="1" customWidth="1"/>
    <col min="8" max="9" width="12.28515625" hidden="1" customWidth="1"/>
    <col min="10" max="10" width="40.7109375" hidden="1" customWidth="1"/>
    <col min="11" max="11" width="52.42578125" customWidth="1"/>
    <col min="12" max="12" width="7.7109375" customWidth="1"/>
    <col min="13" max="13" width="17" customWidth="1"/>
    <col min="14" max="14" width="13" hidden="1" customWidth="1"/>
    <col min="15" max="15" width="40.7109375" hidden="1" customWidth="1"/>
    <col min="16" max="16" width="55.5703125" customWidth="1"/>
    <col min="17" max="17" width="7.7109375" customWidth="1"/>
    <col min="18" max="18" width="12.28515625" customWidth="1"/>
    <col min="19" max="19" width="13" customWidth="1"/>
    <col min="20" max="20" width="39.7109375" style="133" customWidth="1"/>
    <col min="21" max="21" width="55.140625" customWidth="1"/>
    <col min="23" max="24" width="13.7109375" customWidth="1"/>
    <col min="25" max="25" width="65.7109375" customWidth="1"/>
  </cols>
  <sheetData>
    <row r="1" spans="1:25" ht="15" customHeight="1" x14ac:dyDescent="0.2">
      <c r="A1" s="29" t="s">
        <v>14</v>
      </c>
      <c r="B1" s="30"/>
      <c r="C1" s="31"/>
      <c r="D1" s="234" t="s">
        <v>17</v>
      </c>
      <c r="E1" s="238" t="s">
        <v>19</v>
      </c>
      <c r="F1" s="47" t="s">
        <v>15</v>
      </c>
      <c r="G1" s="34"/>
      <c r="H1" s="35"/>
      <c r="I1" s="236" t="s">
        <v>16</v>
      </c>
      <c r="J1" s="248" t="s">
        <v>18</v>
      </c>
      <c r="K1" s="159" t="s">
        <v>20</v>
      </c>
      <c r="L1" s="160"/>
      <c r="M1" s="63"/>
      <c r="N1" s="246" t="s">
        <v>21</v>
      </c>
      <c r="O1" s="244" t="s">
        <v>22</v>
      </c>
      <c r="P1" s="161" t="s">
        <v>26</v>
      </c>
      <c r="Q1" s="209"/>
      <c r="R1" s="116"/>
      <c r="S1" s="240" t="s">
        <v>27</v>
      </c>
      <c r="T1" s="242" t="s">
        <v>28</v>
      </c>
      <c r="U1" s="165" t="s">
        <v>229</v>
      </c>
      <c r="V1" s="166"/>
      <c r="W1" s="167"/>
      <c r="X1" s="230" t="s">
        <v>230</v>
      </c>
      <c r="Y1" s="232" t="s">
        <v>231</v>
      </c>
    </row>
    <row r="2" spans="1:25" ht="15" customHeight="1" x14ac:dyDescent="0.2">
      <c r="A2" s="57" t="s">
        <v>23</v>
      </c>
      <c r="B2" s="32"/>
      <c r="C2" s="33"/>
      <c r="D2" s="235"/>
      <c r="E2" s="239"/>
      <c r="F2" s="58" t="s">
        <v>24</v>
      </c>
      <c r="G2" s="36"/>
      <c r="H2" s="37"/>
      <c r="I2" s="237"/>
      <c r="J2" s="249"/>
      <c r="K2" s="162" t="s">
        <v>25</v>
      </c>
      <c r="L2" s="163"/>
      <c r="M2" s="63"/>
      <c r="N2" s="247"/>
      <c r="O2" s="245"/>
      <c r="P2" s="164" t="s">
        <v>25</v>
      </c>
      <c r="Q2" s="209"/>
      <c r="R2" s="116"/>
      <c r="S2" s="241"/>
      <c r="T2" s="243"/>
      <c r="U2" s="168" t="s">
        <v>25</v>
      </c>
      <c r="V2" s="166"/>
      <c r="W2" s="167"/>
      <c r="X2" s="231"/>
      <c r="Y2" s="233"/>
    </row>
    <row r="3" spans="1:25" ht="15" customHeight="1" thickBot="1" x14ac:dyDescent="0.25">
      <c r="A3" s="75" t="s">
        <v>10</v>
      </c>
      <c r="B3" s="76"/>
      <c r="C3" s="18"/>
      <c r="D3" s="77"/>
      <c r="E3" s="78"/>
      <c r="F3" s="86" t="s">
        <v>10</v>
      </c>
      <c r="G3" s="87"/>
      <c r="H3" s="49"/>
      <c r="I3" s="88"/>
      <c r="J3" s="88"/>
      <c r="K3" s="89" t="s">
        <v>10</v>
      </c>
      <c r="L3" s="90"/>
      <c r="M3" s="63"/>
      <c r="N3" s="91"/>
      <c r="O3" s="91"/>
      <c r="P3" s="99" t="s">
        <v>10</v>
      </c>
      <c r="Q3" s="209"/>
      <c r="R3" s="116"/>
      <c r="S3" s="100"/>
      <c r="T3" s="100"/>
      <c r="U3" s="169" t="s">
        <v>10</v>
      </c>
      <c r="V3" s="177"/>
      <c r="W3" s="167"/>
      <c r="X3" s="170"/>
      <c r="Y3" s="170"/>
    </row>
    <row r="4" spans="1:25" ht="15" customHeight="1" thickBot="1" x14ac:dyDescent="0.25">
      <c r="A4" s="14"/>
      <c r="B4" s="4"/>
      <c r="C4" s="15"/>
      <c r="D4" s="50"/>
      <c r="E4" s="101"/>
      <c r="F4" s="14"/>
      <c r="G4" s="4"/>
      <c r="H4" s="40"/>
      <c r="I4" s="50">
        <f t="shared" ref="I4:I182" si="0">$H4-$C4</f>
        <v>0</v>
      </c>
      <c r="J4" s="101"/>
      <c r="K4" s="118" t="s">
        <v>36</v>
      </c>
      <c r="L4" s="4"/>
      <c r="M4" s="217"/>
      <c r="N4" s="119"/>
      <c r="O4" s="120"/>
      <c r="P4" s="118" t="s">
        <v>36</v>
      </c>
      <c r="Q4" s="8"/>
      <c r="R4" s="186"/>
      <c r="S4" s="119"/>
      <c r="T4" s="187"/>
      <c r="U4" s="188" t="s">
        <v>36</v>
      </c>
      <c r="V4" s="179"/>
      <c r="W4" s="176"/>
      <c r="X4" s="172"/>
      <c r="Y4" s="129"/>
    </row>
    <row r="5" spans="1:25" ht="15" customHeight="1" thickBot="1" x14ac:dyDescent="0.25">
      <c r="A5" s="14"/>
      <c r="B5" s="4"/>
      <c r="C5" s="15"/>
      <c r="D5" s="106"/>
      <c r="E5" s="107"/>
      <c r="F5" s="14"/>
      <c r="G5" s="4"/>
      <c r="H5" s="40"/>
      <c r="I5" s="106"/>
      <c r="J5" s="107"/>
      <c r="K5" s="114"/>
      <c r="L5" s="4"/>
      <c r="M5" s="217"/>
      <c r="N5" s="158"/>
      <c r="O5" s="158"/>
      <c r="P5" s="14" t="s">
        <v>154</v>
      </c>
      <c r="Q5" s="13"/>
      <c r="R5" s="116">
        <v>1000</v>
      </c>
      <c r="S5" s="50">
        <v>1000</v>
      </c>
      <c r="T5" s="129" t="s">
        <v>174</v>
      </c>
      <c r="U5" s="175" t="s">
        <v>193</v>
      </c>
      <c r="V5" s="179"/>
      <c r="W5" s="176">
        <v>800</v>
      </c>
      <c r="X5" s="173">
        <f>W5-R5</f>
        <v>-200</v>
      </c>
      <c r="Y5" s="129" t="s">
        <v>251</v>
      </c>
    </row>
    <row r="6" spans="1:25" ht="15" customHeight="1" x14ac:dyDescent="0.2">
      <c r="A6" s="14"/>
      <c r="B6" s="4"/>
      <c r="C6" s="15"/>
      <c r="D6" s="50"/>
      <c r="E6" s="101"/>
      <c r="F6" s="14"/>
      <c r="G6" s="4"/>
      <c r="H6" s="40"/>
      <c r="I6" s="50">
        <f t="shared" si="0"/>
        <v>0</v>
      </c>
      <c r="J6" s="101"/>
      <c r="K6" s="114"/>
      <c r="L6" s="4"/>
      <c r="M6" s="217"/>
      <c r="N6" s="158"/>
      <c r="O6" s="158"/>
      <c r="P6" s="14"/>
      <c r="Q6" s="13"/>
      <c r="R6" s="116"/>
      <c r="S6" s="50"/>
      <c r="T6" s="129"/>
      <c r="U6" s="13" t="s">
        <v>194</v>
      </c>
      <c r="V6" s="178"/>
      <c r="W6" s="171">
        <v>1500</v>
      </c>
      <c r="X6" s="173">
        <f t="shared" ref="X6:X67" si="1">W6-R6</f>
        <v>1500</v>
      </c>
      <c r="Y6" s="129" t="s">
        <v>232</v>
      </c>
    </row>
    <row r="7" spans="1:25" ht="15" customHeight="1" x14ac:dyDescent="0.2">
      <c r="A7" s="14"/>
      <c r="B7" s="4"/>
      <c r="C7" s="15"/>
      <c r="D7" s="106"/>
      <c r="E7" s="107"/>
      <c r="F7" s="14"/>
      <c r="G7" s="4"/>
      <c r="H7" s="40"/>
      <c r="I7" s="106"/>
      <c r="J7" s="107"/>
      <c r="K7" s="114" t="s">
        <v>37</v>
      </c>
      <c r="L7" s="4"/>
      <c r="M7" s="217">
        <v>68500</v>
      </c>
      <c r="N7" s="158"/>
      <c r="O7" s="158"/>
      <c r="P7" s="14" t="s">
        <v>37</v>
      </c>
      <c r="Q7" s="13"/>
      <c r="R7" s="116">
        <v>68500</v>
      </c>
      <c r="S7" s="50">
        <v>0</v>
      </c>
      <c r="T7" s="129"/>
      <c r="U7" s="13" t="s">
        <v>37</v>
      </c>
      <c r="V7" s="13"/>
      <c r="W7" s="171">
        <v>41100</v>
      </c>
      <c r="X7" s="173">
        <f t="shared" si="1"/>
        <v>-27400</v>
      </c>
      <c r="Y7" s="129" t="s">
        <v>251</v>
      </c>
    </row>
    <row r="8" spans="1:25" ht="15" customHeight="1" x14ac:dyDescent="0.2">
      <c r="A8" s="14"/>
      <c r="B8" s="4"/>
      <c r="C8" s="15"/>
      <c r="D8" s="106"/>
      <c r="E8" s="107"/>
      <c r="F8" s="14"/>
      <c r="G8" s="4"/>
      <c r="H8" s="40"/>
      <c r="I8" s="106"/>
      <c r="J8" s="107"/>
      <c r="K8" s="114" t="s">
        <v>40</v>
      </c>
      <c r="L8" s="4"/>
      <c r="M8" s="217">
        <v>437.5</v>
      </c>
      <c r="N8" s="158"/>
      <c r="O8" s="158"/>
      <c r="P8" s="14" t="s">
        <v>40</v>
      </c>
      <c r="Q8" s="13"/>
      <c r="R8" s="116">
        <v>287.5</v>
      </c>
      <c r="S8" s="50">
        <v>-150</v>
      </c>
      <c r="T8" s="129" t="s">
        <v>182</v>
      </c>
      <c r="U8" s="13" t="s">
        <v>40</v>
      </c>
      <c r="V8" s="13"/>
      <c r="W8" s="171">
        <v>805</v>
      </c>
      <c r="X8" s="173">
        <f t="shared" si="1"/>
        <v>517.5</v>
      </c>
      <c r="Y8" s="129" t="s">
        <v>240</v>
      </c>
    </row>
    <row r="9" spans="1:25" ht="15" customHeight="1" x14ac:dyDescent="0.2">
      <c r="A9" s="14"/>
      <c r="B9" s="4"/>
      <c r="C9" s="15"/>
      <c r="D9" s="106"/>
      <c r="E9" s="107"/>
      <c r="F9" s="14"/>
      <c r="G9" s="4"/>
      <c r="H9" s="40"/>
      <c r="I9" s="106"/>
      <c r="J9" s="107"/>
      <c r="K9" s="114" t="s">
        <v>38</v>
      </c>
      <c r="L9" s="4"/>
      <c r="M9" s="217">
        <v>28890</v>
      </c>
      <c r="N9" s="158"/>
      <c r="O9" s="158"/>
      <c r="P9" s="14" t="s">
        <v>38</v>
      </c>
      <c r="Q9" s="13"/>
      <c r="R9" s="116">
        <v>26532</v>
      </c>
      <c r="S9" s="50">
        <v>-2358</v>
      </c>
      <c r="T9" s="129" t="s">
        <v>182</v>
      </c>
      <c r="U9" s="13" t="s">
        <v>38</v>
      </c>
      <c r="V9" s="13"/>
      <c r="W9" s="171">
        <v>29480</v>
      </c>
      <c r="X9" s="173">
        <f t="shared" si="1"/>
        <v>2948</v>
      </c>
      <c r="Y9" s="129" t="s">
        <v>240</v>
      </c>
    </row>
    <row r="10" spans="1:25" ht="15" customHeight="1" x14ac:dyDescent="0.2">
      <c r="A10" s="14"/>
      <c r="B10" s="4"/>
      <c r="C10" s="15"/>
      <c r="D10" s="106"/>
      <c r="E10" s="107"/>
      <c r="F10" s="14"/>
      <c r="G10" s="4"/>
      <c r="H10" s="40"/>
      <c r="I10" s="106"/>
      <c r="J10" s="107"/>
      <c r="K10" s="114" t="s">
        <v>39</v>
      </c>
      <c r="L10" s="4"/>
      <c r="M10" s="217">
        <v>420</v>
      </c>
      <c r="N10" s="158"/>
      <c r="O10" s="158"/>
      <c r="P10" s="14" t="s">
        <v>39</v>
      </c>
      <c r="Q10" s="13"/>
      <c r="R10" s="116">
        <v>420</v>
      </c>
      <c r="S10" s="50">
        <v>0</v>
      </c>
      <c r="T10" s="129"/>
      <c r="U10" s="13" t="s">
        <v>39</v>
      </c>
      <c r="V10" s="13"/>
      <c r="W10" s="171">
        <v>560</v>
      </c>
      <c r="X10" s="173">
        <f t="shared" si="1"/>
        <v>140</v>
      </c>
      <c r="Y10" s="129" t="s">
        <v>240</v>
      </c>
    </row>
    <row r="11" spans="1:25" ht="15" customHeight="1" x14ac:dyDescent="0.2">
      <c r="A11" s="152"/>
      <c r="B11" s="153"/>
      <c r="C11" s="154"/>
      <c r="D11" s="156"/>
      <c r="E11" s="157"/>
      <c r="F11" s="152"/>
      <c r="G11" s="153"/>
      <c r="H11" s="155"/>
      <c r="I11" s="156"/>
      <c r="J11" s="157"/>
      <c r="K11" s="114" t="s">
        <v>43</v>
      </c>
      <c r="L11" s="4"/>
      <c r="M11" s="217">
        <v>130</v>
      </c>
      <c r="N11" s="158"/>
      <c r="O11" s="158"/>
      <c r="P11" s="14" t="s">
        <v>43</v>
      </c>
      <c r="Q11" s="13"/>
      <c r="R11" s="116">
        <v>100</v>
      </c>
      <c r="S11" s="50">
        <v>-30</v>
      </c>
      <c r="T11" s="129" t="s">
        <v>182</v>
      </c>
      <c r="U11" s="13" t="s">
        <v>43</v>
      </c>
      <c r="V11" s="13"/>
      <c r="W11" s="171">
        <v>400</v>
      </c>
      <c r="X11" s="173">
        <f t="shared" si="1"/>
        <v>300</v>
      </c>
      <c r="Y11" s="129" t="s">
        <v>240</v>
      </c>
    </row>
    <row r="12" spans="1:25" ht="15" customHeight="1" x14ac:dyDescent="0.2">
      <c r="A12" s="152"/>
      <c r="B12" s="153"/>
      <c r="C12" s="154"/>
      <c r="D12" s="156"/>
      <c r="E12" s="157"/>
      <c r="F12" s="152"/>
      <c r="G12" s="153"/>
      <c r="H12" s="155"/>
      <c r="I12" s="156"/>
      <c r="J12" s="157"/>
      <c r="K12" s="114" t="s">
        <v>42</v>
      </c>
      <c r="L12" s="4"/>
      <c r="M12" s="217">
        <v>660</v>
      </c>
      <c r="N12" s="158"/>
      <c r="O12" s="158"/>
      <c r="P12" s="14" t="s">
        <v>42</v>
      </c>
      <c r="Q12" s="13"/>
      <c r="R12" s="116">
        <v>660</v>
      </c>
      <c r="S12" s="50">
        <v>0</v>
      </c>
      <c r="T12" s="129"/>
      <c r="U12" s="13" t="s">
        <v>42</v>
      </c>
      <c r="V12" s="13"/>
      <c r="W12" s="171">
        <v>960</v>
      </c>
      <c r="X12" s="173">
        <f t="shared" si="1"/>
        <v>300</v>
      </c>
      <c r="Y12" s="129" t="s">
        <v>256</v>
      </c>
    </row>
    <row r="13" spans="1:25" ht="15" customHeight="1" x14ac:dyDescent="0.2">
      <c r="A13" s="152"/>
      <c r="B13" s="153"/>
      <c r="C13" s="154"/>
      <c r="D13" s="156"/>
      <c r="E13" s="157"/>
      <c r="F13" s="152"/>
      <c r="G13" s="153"/>
      <c r="H13" s="155"/>
      <c r="I13" s="156"/>
      <c r="J13" s="157"/>
      <c r="K13" s="114" t="s">
        <v>41</v>
      </c>
      <c r="L13" s="4"/>
      <c r="M13" s="217">
        <v>770</v>
      </c>
      <c r="N13" s="158"/>
      <c r="O13" s="158"/>
      <c r="P13" s="14" t="s">
        <v>41</v>
      </c>
      <c r="Q13" s="13"/>
      <c r="R13" s="116">
        <v>1070</v>
      </c>
      <c r="S13" s="50">
        <v>300</v>
      </c>
      <c r="T13" s="129" t="s">
        <v>182</v>
      </c>
      <c r="U13" s="13" t="s">
        <v>41</v>
      </c>
      <c r="V13" s="13"/>
      <c r="W13" s="171">
        <v>3477.5</v>
      </c>
      <c r="X13" s="173">
        <f t="shared" si="1"/>
        <v>2407.5</v>
      </c>
      <c r="Y13" s="129" t="s">
        <v>240</v>
      </c>
    </row>
    <row r="14" spans="1:25" ht="15" customHeight="1" x14ac:dyDescent="0.2">
      <c r="A14" s="152"/>
      <c r="B14" s="153"/>
      <c r="C14" s="154"/>
      <c r="D14" s="156"/>
      <c r="E14" s="157"/>
      <c r="F14" s="152"/>
      <c r="G14" s="153"/>
      <c r="H14" s="155"/>
      <c r="I14" s="156"/>
      <c r="J14" s="157"/>
      <c r="K14" s="114"/>
      <c r="L14" s="4"/>
      <c r="M14" s="217"/>
      <c r="N14" s="158"/>
      <c r="O14" s="158"/>
      <c r="P14" s="14" t="s">
        <v>155</v>
      </c>
      <c r="Q14" s="13"/>
      <c r="R14" s="116">
        <v>299</v>
      </c>
      <c r="S14" s="50">
        <v>299</v>
      </c>
      <c r="T14" s="129" t="s">
        <v>174</v>
      </c>
      <c r="U14" s="13" t="s">
        <v>155</v>
      </c>
      <c r="V14" s="13"/>
      <c r="W14" s="171">
        <v>910</v>
      </c>
      <c r="X14" s="173">
        <f t="shared" si="1"/>
        <v>611</v>
      </c>
      <c r="Y14" s="129" t="s">
        <v>240</v>
      </c>
    </row>
    <row r="15" spans="1:25" ht="15" customHeight="1" x14ac:dyDescent="0.2">
      <c r="A15" s="152"/>
      <c r="B15" s="153"/>
      <c r="C15" s="154"/>
      <c r="D15" s="156"/>
      <c r="E15" s="157"/>
      <c r="F15" s="152"/>
      <c r="G15" s="153"/>
      <c r="H15" s="155"/>
      <c r="I15" s="156"/>
      <c r="J15" s="157"/>
      <c r="K15" s="114" t="s">
        <v>46</v>
      </c>
      <c r="L15" s="4"/>
      <c r="M15" s="217">
        <v>10000</v>
      </c>
      <c r="N15" s="158"/>
      <c r="O15" s="158"/>
      <c r="P15" s="14" t="s">
        <v>46</v>
      </c>
      <c r="Q15" s="13"/>
      <c r="R15" s="116">
        <v>10138</v>
      </c>
      <c r="S15" s="50">
        <v>138</v>
      </c>
      <c r="T15" s="129" t="s">
        <v>182</v>
      </c>
      <c r="U15" s="13" t="s">
        <v>46</v>
      </c>
      <c r="V15" s="13"/>
      <c r="W15" s="171">
        <v>10138</v>
      </c>
      <c r="X15" s="173">
        <f t="shared" si="1"/>
        <v>0</v>
      </c>
      <c r="Y15" s="129" t="s">
        <v>238</v>
      </c>
    </row>
    <row r="16" spans="1:25" ht="15" customHeight="1" x14ac:dyDescent="0.2">
      <c r="A16" s="152"/>
      <c r="B16" s="153"/>
      <c r="C16" s="154"/>
      <c r="D16" s="156"/>
      <c r="E16" s="157"/>
      <c r="F16" s="152"/>
      <c r="G16" s="153"/>
      <c r="H16" s="155"/>
      <c r="I16" s="156"/>
      <c r="J16" s="157"/>
      <c r="K16" s="114" t="s">
        <v>48</v>
      </c>
      <c r="L16" s="4"/>
      <c r="M16" s="217">
        <v>35274</v>
      </c>
      <c r="N16" s="158"/>
      <c r="O16" s="158"/>
      <c r="P16" s="14" t="s">
        <v>48</v>
      </c>
      <c r="Q16" s="13"/>
      <c r="R16" s="116">
        <v>35274</v>
      </c>
      <c r="S16" s="50">
        <v>0</v>
      </c>
      <c r="T16" s="129"/>
      <c r="U16" s="13" t="s">
        <v>48</v>
      </c>
      <c r="V16" s="13"/>
      <c r="W16" s="171">
        <v>35274</v>
      </c>
      <c r="X16" s="173">
        <f t="shared" si="1"/>
        <v>0</v>
      </c>
      <c r="Y16" s="129" t="s">
        <v>238</v>
      </c>
    </row>
    <row r="17" spans="1:25" ht="15" customHeight="1" x14ac:dyDescent="0.2">
      <c r="A17" s="152"/>
      <c r="B17" s="153"/>
      <c r="C17" s="154"/>
      <c r="D17" s="156"/>
      <c r="E17" s="157"/>
      <c r="F17" s="152"/>
      <c r="G17" s="153"/>
      <c r="H17" s="155"/>
      <c r="I17" s="156"/>
      <c r="J17" s="157"/>
      <c r="K17" s="114" t="s">
        <v>49</v>
      </c>
      <c r="L17" s="4"/>
      <c r="M17" s="217">
        <v>850</v>
      </c>
      <c r="N17" s="158"/>
      <c r="O17" s="158"/>
      <c r="P17" s="14" t="s">
        <v>49</v>
      </c>
      <c r="Q17" s="13"/>
      <c r="R17" s="116">
        <v>850</v>
      </c>
      <c r="S17" s="50">
        <v>0</v>
      </c>
      <c r="T17" s="129"/>
      <c r="U17" s="13" t="s">
        <v>49</v>
      </c>
      <c r="V17" s="13"/>
      <c r="W17" s="171">
        <v>850</v>
      </c>
      <c r="X17" s="173">
        <f t="shared" si="1"/>
        <v>0</v>
      </c>
      <c r="Y17" s="129" t="s">
        <v>238</v>
      </c>
    </row>
    <row r="18" spans="1:25" ht="15" customHeight="1" x14ac:dyDescent="0.2">
      <c r="A18" s="152"/>
      <c r="B18" s="153"/>
      <c r="C18" s="154"/>
      <c r="D18" s="156"/>
      <c r="E18" s="157"/>
      <c r="F18" s="152"/>
      <c r="G18" s="153"/>
      <c r="H18" s="155"/>
      <c r="I18" s="156"/>
      <c r="J18" s="157"/>
      <c r="K18" s="114" t="s">
        <v>50</v>
      </c>
      <c r="L18" s="4"/>
      <c r="M18" s="217">
        <v>470325.19999999995</v>
      </c>
      <c r="N18" s="158"/>
      <c r="O18" s="158"/>
      <c r="P18" s="14" t="s">
        <v>50</v>
      </c>
      <c r="Q18" s="13"/>
      <c r="R18" s="116">
        <v>472326</v>
      </c>
      <c r="S18" s="50">
        <v>2000.8000000000466</v>
      </c>
      <c r="T18" s="129" t="s">
        <v>182</v>
      </c>
      <c r="U18" s="13" t="s">
        <v>50</v>
      </c>
      <c r="V18" s="13"/>
      <c r="W18" s="171">
        <v>472326</v>
      </c>
      <c r="X18" s="173">
        <f t="shared" si="1"/>
        <v>0</v>
      </c>
      <c r="Y18" s="129" t="s">
        <v>238</v>
      </c>
    </row>
    <row r="19" spans="1:25" ht="15" customHeight="1" x14ac:dyDescent="0.2">
      <c r="A19" s="152"/>
      <c r="B19" s="153"/>
      <c r="C19" s="154"/>
      <c r="D19" s="156"/>
      <c r="E19" s="157"/>
      <c r="F19" s="152"/>
      <c r="G19" s="153"/>
      <c r="H19" s="155"/>
      <c r="I19" s="156"/>
      <c r="J19" s="157"/>
      <c r="K19" s="114" t="s">
        <v>51</v>
      </c>
      <c r="L19" s="4"/>
      <c r="M19" s="217">
        <v>10183.799999999999</v>
      </c>
      <c r="N19" s="158"/>
      <c r="O19" s="158"/>
      <c r="P19" s="14" t="s">
        <v>51</v>
      </c>
      <c r="Q19" s="13"/>
      <c r="R19" s="116">
        <v>6922.7999999999993</v>
      </c>
      <c r="S19" s="50">
        <v>-3261</v>
      </c>
      <c r="T19" s="129" t="s">
        <v>182</v>
      </c>
      <c r="U19" s="13" t="s">
        <v>51</v>
      </c>
      <c r="V19" s="13"/>
      <c r="W19" s="171">
        <v>6922.7999999999993</v>
      </c>
      <c r="X19" s="173">
        <f t="shared" si="1"/>
        <v>0</v>
      </c>
      <c r="Y19" s="129" t="s">
        <v>238</v>
      </c>
    </row>
    <row r="20" spans="1:25" ht="15" customHeight="1" x14ac:dyDescent="0.2">
      <c r="A20" s="152"/>
      <c r="B20" s="153"/>
      <c r="C20" s="154"/>
      <c r="D20" s="156"/>
      <c r="E20" s="157"/>
      <c r="F20" s="152"/>
      <c r="G20" s="153"/>
      <c r="H20" s="155"/>
      <c r="I20" s="156"/>
      <c r="J20" s="157"/>
      <c r="K20" s="114" t="s">
        <v>52</v>
      </c>
      <c r="L20" s="4"/>
      <c r="M20" s="217">
        <v>154308.75000000003</v>
      </c>
      <c r="N20" s="158"/>
      <c r="O20" s="158"/>
      <c r="P20" s="14" t="s">
        <v>52</v>
      </c>
      <c r="Q20" s="13"/>
      <c r="R20" s="116">
        <v>155103.6</v>
      </c>
      <c r="S20" s="50">
        <v>794.84999999997672</v>
      </c>
      <c r="T20" s="129" t="s">
        <v>182</v>
      </c>
      <c r="U20" s="13" t="s">
        <v>52</v>
      </c>
      <c r="V20" s="13"/>
      <c r="W20" s="171">
        <v>155103.6</v>
      </c>
      <c r="X20" s="173">
        <f t="shared" si="1"/>
        <v>0</v>
      </c>
      <c r="Y20" s="129" t="s">
        <v>238</v>
      </c>
    </row>
    <row r="21" spans="1:25" ht="15" customHeight="1" x14ac:dyDescent="0.2">
      <c r="A21" s="152"/>
      <c r="B21" s="153"/>
      <c r="C21" s="154"/>
      <c r="D21" s="156"/>
      <c r="E21" s="157"/>
      <c r="F21" s="152"/>
      <c r="G21" s="153"/>
      <c r="H21" s="155"/>
      <c r="I21" s="156"/>
      <c r="J21" s="157"/>
      <c r="K21" s="114" t="s">
        <v>53</v>
      </c>
      <c r="L21" s="4"/>
      <c r="M21" s="217">
        <v>3774</v>
      </c>
      <c r="N21" s="158"/>
      <c r="O21" s="158"/>
      <c r="P21" s="14" t="s">
        <v>53</v>
      </c>
      <c r="Q21" s="13"/>
      <c r="R21" s="116">
        <v>2527.25</v>
      </c>
      <c r="S21" s="50">
        <v>-1246.75</v>
      </c>
      <c r="T21" s="129" t="s">
        <v>182</v>
      </c>
      <c r="U21" s="13" t="s">
        <v>53</v>
      </c>
      <c r="V21" s="13"/>
      <c r="W21" s="171">
        <v>2527.25</v>
      </c>
      <c r="X21" s="173">
        <f t="shared" si="1"/>
        <v>0</v>
      </c>
      <c r="Y21" s="129" t="s">
        <v>238</v>
      </c>
    </row>
    <row r="22" spans="1:25" ht="15" customHeight="1" x14ac:dyDescent="0.2">
      <c r="A22" s="152"/>
      <c r="B22" s="153"/>
      <c r="C22" s="154"/>
      <c r="D22" s="156"/>
      <c r="E22" s="157"/>
      <c r="F22" s="152"/>
      <c r="G22" s="153"/>
      <c r="H22" s="155"/>
      <c r="I22" s="156"/>
      <c r="J22" s="157"/>
      <c r="K22" s="114"/>
      <c r="L22" s="4"/>
      <c r="M22" s="217"/>
      <c r="N22" s="158"/>
      <c r="O22" s="158"/>
      <c r="P22" s="14" t="s">
        <v>158</v>
      </c>
      <c r="Q22" s="13"/>
      <c r="R22" s="116">
        <v>9622.3050000000003</v>
      </c>
      <c r="S22" s="50">
        <v>9622.3050000000003</v>
      </c>
      <c r="T22" s="129" t="s">
        <v>174</v>
      </c>
      <c r="U22" s="13" t="s">
        <v>158</v>
      </c>
      <c r="V22" s="13"/>
      <c r="W22" s="171">
        <v>21382.9</v>
      </c>
      <c r="X22" s="173">
        <f t="shared" si="1"/>
        <v>11760.595000000001</v>
      </c>
      <c r="Y22" s="129" t="s">
        <v>240</v>
      </c>
    </row>
    <row r="23" spans="1:25" ht="15" customHeight="1" x14ac:dyDescent="0.2">
      <c r="A23" s="152"/>
      <c r="B23" s="153"/>
      <c r="C23" s="154"/>
      <c r="D23" s="156"/>
      <c r="E23" s="157"/>
      <c r="F23" s="152"/>
      <c r="G23" s="153"/>
      <c r="H23" s="155"/>
      <c r="I23" s="156"/>
      <c r="J23" s="157"/>
      <c r="K23" s="114" t="s">
        <v>54</v>
      </c>
      <c r="L23" s="4"/>
      <c r="M23" s="217">
        <v>169827.38999999998</v>
      </c>
      <c r="N23" s="158"/>
      <c r="O23" s="158"/>
      <c r="P23" s="14" t="s">
        <v>54</v>
      </c>
      <c r="Q23" s="13"/>
      <c r="R23" s="116">
        <v>159369.74999999997</v>
      </c>
      <c r="S23" s="50">
        <v>-10457.640000000014</v>
      </c>
      <c r="T23" s="129" t="s">
        <v>182</v>
      </c>
      <c r="U23" s="13" t="s">
        <v>54</v>
      </c>
      <c r="V23" s="13"/>
      <c r="W23" s="171">
        <v>357000</v>
      </c>
      <c r="X23" s="173">
        <f t="shared" si="1"/>
        <v>197630.25000000003</v>
      </c>
      <c r="Y23" s="129" t="s">
        <v>240</v>
      </c>
    </row>
    <row r="24" spans="1:25" ht="15" customHeight="1" x14ac:dyDescent="0.2">
      <c r="A24" s="152"/>
      <c r="B24" s="153"/>
      <c r="C24" s="154"/>
      <c r="D24" s="156"/>
      <c r="E24" s="157"/>
      <c r="F24" s="152"/>
      <c r="G24" s="153"/>
      <c r="H24" s="155"/>
      <c r="I24" s="156"/>
      <c r="J24" s="157"/>
      <c r="K24" s="114" t="s">
        <v>55</v>
      </c>
      <c r="L24" s="4"/>
      <c r="M24" s="217">
        <v>12957.5</v>
      </c>
      <c r="N24" s="158"/>
      <c r="O24" s="158"/>
      <c r="P24" s="14" t="s">
        <v>55</v>
      </c>
      <c r="Q24" s="13"/>
      <c r="R24" s="116">
        <v>9574.7999999999993</v>
      </c>
      <c r="S24" s="50">
        <v>-3382.7000000000007</v>
      </c>
      <c r="T24" s="129" t="s">
        <v>182</v>
      </c>
      <c r="U24" s="13" t="s">
        <v>55</v>
      </c>
      <c r="V24" s="13"/>
      <c r="W24" s="171">
        <v>11968.5</v>
      </c>
      <c r="X24" s="173">
        <f t="shared" si="1"/>
        <v>2393.7000000000007</v>
      </c>
      <c r="Y24" s="129" t="s">
        <v>240</v>
      </c>
    </row>
    <row r="25" spans="1:25" ht="15" customHeight="1" x14ac:dyDescent="0.2">
      <c r="A25" s="152"/>
      <c r="B25" s="153"/>
      <c r="C25" s="154"/>
      <c r="D25" s="156"/>
      <c r="E25" s="157"/>
      <c r="F25" s="152"/>
      <c r="G25" s="153"/>
      <c r="H25" s="155"/>
      <c r="I25" s="156"/>
      <c r="J25" s="157"/>
      <c r="K25" s="114" t="s">
        <v>47</v>
      </c>
      <c r="L25" s="4"/>
      <c r="M25" s="217">
        <v>4672.5</v>
      </c>
      <c r="N25" s="158"/>
      <c r="O25" s="158"/>
      <c r="P25" s="14" t="s">
        <v>157</v>
      </c>
      <c r="Q25" s="13"/>
      <c r="R25" s="116">
        <v>4545</v>
      </c>
      <c r="S25" s="50">
        <v>-127.5</v>
      </c>
      <c r="T25" s="129" t="s">
        <v>182</v>
      </c>
      <c r="U25" s="13" t="s">
        <v>47</v>
      </c>
      <c r="V25" s="13"/>
      <c r="W25" s="171">
        <v>4560</v>
      </c>
      <c r="X25" s="173">
        <f t="shared" si="1"/>
        <v>15</v>
      </c>
      <c r="Y25" s="129" t="s">
        <v>241</v>
      </c>
    </row>
    <row r="26" spans="1:25" ht="15" customHeight="1" x14ac:dyDescent="0.2">
      <c r="A26" s="152"/>
      <c r="B26" s="153"/>
      <c r="C26" s="154"/>
      <c r="D26" s="156"/>
      <c r="E26" s="157"/>
      <c r="F26" s="152"/>
      <c r="G26" s="153"/>
      <c r="H26" s="155"/>
      <c r="I26" s="156"/>
      <c r="J26" s="157"/>
      <c r="K26" s="114" t="s">
        <v>56</v>
      </c>
      <c r="L26" s="4"/>
      <c r="M26" s="217">
        <v>439.00000000000006</v>
      </c>
      <c r="N26" s="158"/>
      <c r="O26" s="158"/>
      <c r="P26" s="14" t="s">
        <v>56</v>
      </c>
      <c r="Q26" s="13"/>
      <c r="R26" s="116">
        <v>1788.4999999999998</v>
      </c>
      <c r="S26" s="50">
        <v>1349.4999999999998</v>
      </c>
      <c r="T26" s="129" t="s">
        <v>182</v>
      </c>
      <c r="U26" s="13" t="s">
        <v>56</v>
      </c>
      <c r="V26" s="13"/>
      <c r="W26" s="171">
        <v>2200</v>
      </c>
      <c r="X26" s="173">
        <f t="shared" si="1"/>
        <v>411.50000000000023</v>
      </c>
      <c r="Y26" s="129" t="s">
        <v>241</v>
      </c>
    </row>
    <row r="27" spans="1:25" ht="15" customHeight="1" x14ac:dyDescent="0.2">
      <c r="A27" s="152"/>
      <c r="B27" s="153"/>
      <c r="C27" s="154"/>
      <c r="D27" s="156"/>
      <c r="E27" s="157"/>
      <c r="F27" s="152"/>
      <c r="G27" s="153"/>
      <c r="H27" s="155"/>
      <c r="I27" s="156"/>
      <c r="J27" s="157"/>
      <c r="K27" s="114" t="s">
        <v>57</v>
      </c>
      <c r="L27" s="4"/>
      <c r="M27" s="217">
        <v>3842</v>
      </c>
      <c r="N27" s="158"/>
      <c r="O27" s="158"/>
      <c r="P27" s="14" t="s">
        <v>57</v>
      </c>
      <c r="Q27" s="13"/>
      <c r="R27" s="116">
        <v>1843</v>
      </c>
      <c r="S27" s="50">
        <v>-1999</v>
      </c>
      <c r="T27" s="129" t="s">
        <v>182</v>
      </c>
      <c r="U27" s="13" t="s">
        <v>57</v>
      </c>
      <c r="V27" s="13"/>
      <c r="W27" s="171">
        <v>1843</v>
      </c>
      <c r="X27" s="173">
        <f t="shared" si="1"/>
        <v>0</v>
      </c>
      <c r="Y27" s="129" t="s">
        <v>238</v>
      </c>
    </row>
    <row r="28" spans="1:25" ht="15" customHeight="1" x14ac:dyDescent="0.2">
      <c r="A28" s="152"/>
      <c r="B28" s="153"/>
      <c r="C28" s="154"/>
      <c r="D28" s="156"/>
      <c r="E28" s="157"/>
      <c r="F28" s="152"/>
      <c r="G28" s="153"/>
      <c r="H28" s="155"/>
      <c r="I28" s="156"/>
      <c r="J28" s="157"/>
      <c r="K28" s="114" t="s">
        <v>58</v>
      </c>
      <c r="L28" s="4"/>
      <c r="M28" s="217">
        <v>18257.25</v>
      </c>
      <c r="N28" s="158"/>
      <c r="O28" s="158"/>
      <c r="P28" s="14" t="s">
        <v>58</v>
      </c>
      <c r="Q28" s="13"/>
      <c r="R28" s="116">
        <v>20975.9</v>
      </c>
      <c r="S28" s="50">
        <v>2718.6500000000015</v>
      </c>
      <c r="T28" s="129" t="s">
        <v>182</v>
      </c>
      <c r="U28" s="13" t="s">
        <v>58</v>
      </c>
      <c r="V28" s="13"/>
      <c r="W28" s="171">
        <v>18205</v>
      </c>
      <c r="X28" s="173">
        <f t="shared" si="1"/>
        <v>-2770.9000000000015</v>
      </c>
      <c r="Y28" s="129" t="s">
        <v>242</v>
      </c>
    </row>
    <row r="29" spans="1:25" ht="15" customHeight="1" x14ac:dyDescent="0.2">
      <c r="A29" s="152"/>
      <c r="B29" s="153"/>
      <c r="C29" s="154"/>
      <c r="D29" s="156"/>
      <c r="E29" s="157"/>
      <c r="F29" s="152"/>
      <c r="G29" s="153"/>
      <c r="H29" s="155"/>
      <c r="I29" s="156"/>
      <c r="J29" s="157"/>
      <c r="K29" s="114"/>
      <c r="L29" s="4"/>
      <c r="M29" s="217"/>
      <c r="N29" s="158"/>
      <c r="O29" s="158"/>
      <c r="P29" s="14"/>
      <c r="Q29" s="13"/>
      <c r="R29" s="116"/>
      <c r="S29" s="50"/>
      <c r="T29" s="129"/>
      <c r="U29" s="13" t="s">
        <v>195</v>
      </c>
      <c r="V29" s="13"/>
      <c r="W29" s="171">
        <v>2080</v>
      </c>
      <c r="X29" s="173">
        <f t="shared" si="1"/>
        <v>2080</v>
      </c>
      <c r="Y29" s="129" t="s">
        <v>232</v>
      </c>
    </row>
    <row r="30" spans="1:25" ht="15" customHeight="1" x14ac:dyDescent="0.2">
      <c r="A30" s="152"/>
      <c r="B30" s="153"/>
      <c r="C30" s="154"/>
      <c r="D30" s="156"/>
      <c r="E30" s="157"/>
      <c r="F30" s="152"/>
      <c r="G30" s="153"/>
      <c r="H30" s="155"/>
      <c r="I30" s="156"/>
      <c r="J30" s="157"/>
      <c r="K30" s="114" t="s">
        <v>59</v>
      </c>
      <c r="L30" s="4"/>
      <c r="M30" s="217">
        <v>4097.5200000000004</v>
      </c>
      <c r="N30" s="158"/>
      <c r="O30" s="158"/>
      <c r="P30" s="14" t="s">
        <v>59</v>
      </c>
      <c r="Q30" s="13"/>
      <c r="R30" s="116">
        <v>4314.9750000000004</v>
      </c>
      <c r="S30" s="50">
        <v>217.45499999999993</v>
      </c>
      <c r="T30" s="129" t="s">
        <v>182</v>
      </c>
      <c r="U30" s="13" t="s">
        <v>59</v>
      </c>
      <c r="V30" s="13"/>
      <c r="W30" s="171">
        <v>32538.25</v>
      </c>
      <c r="X30" s="173">
        <f t="shared" si="1"/>
        <v>28223.275000000001</v>
      </c>
      <c r="Y30" s="129" t="s">
        <v>241</v>
      </c>
    </row>
    <row r="31" spans="1:25" ht="15" customHeight="1" x14ac:dyDescent="0.2">
      <c r="A31" s="152"/>
      <c r="B31" s="153"/>
      <c r="C31" s="154"/>
      <c r="D31" s="156"/>
      <c r="E31" s="157"/>
      <c r="F31" s="152"/>
      <c r="G31" s="153"/>
      <c r="H31" s="155"/>
      <c r="I31" s="156"/>
      <c r="J31" s="157"/>
      <c r="K31" s="114" t="s">
        <v>60</v>
      </c>
      <c r="L31" s="4"/>
      <c r="M31" s="217">
        <v>653.30999999999995</v>
      </c>
      <c r="N31" s="158"/>
      <c r="O31" s="158"/>
      <c r="P31" s="14" t="s">
        <v>60</v>
      </c>
      <c r="Q31" s="13"/>
      <c r="R31" s="116">
        <v>225.33</v>
      </c>
      <c r="S31" s="50">
        <v>-427.9799999999999</v>
      </c>
      <c r="T31" s="129" t="s">
        <v>182</v>
      </c>
      <c r="U31" s="13" t="s">
        <v>60</v>
      </c>
      <c r="V31" s="13"/>
      <c r="W31" s="171">
        <v>536.5</v>
      </c>
      <c r="X31" s="173">
        <f t="shared" si="1"/>
        <v>311.16999999999996</v>
      </c>
      <c r="Y31" s="129" t="s">
        <v>240</v>
      </c>
    </row>
    <row r="32" spans="1:25" ht="15" customHeight="1" x14ac:dyDescent="0.2">
      <c r="A32" s="152"/>
      <c r="B32" s="153"/>
      <c r="C32" s="154"/>
      <c r="D32" s="156"/>
      <c r="E32" s="157"/>
      <c r="F32" s="152"/>
      <c r="G32" s="153"/>
      <c r="H32" s="155"/>
      <c r="I32" s="156"/>
      <c r="J32" s="157"/>
      <c r="K32" s="114" t="s">
        <v>61</v>
      </c>
      <c r="L32" s="4"/>
      <c r="M32" s="217">
        <v>878.00000000000011</v>
      </c>
      <c r="N32" s="158"/>
      <c r="O32" s="158"/>
      <c r="P32" s="14" t="s">
        <v>61</v>
      </c>
      <c r="Q32" s="13"/>
      <c r="R32" s="116">
        <v>3578</v>
      </c>
      <c r="S32" s="50">
        <v>2700</v>
      </c>
      <c r="T32" s="129" t="s">
        <v>182</v>
      </c>
      <c r="U32" s="13" t="s">
        <v>61</v>
      </c>
      <c r="V32" s="13"/>
      <c r="W32" s="171">
        <v>4400</v>
      </c>
      <c r="X32" s="173">
        <f t="shared" si="1"/>
        <v>822</v>
      </c>
      <c r="Y32" s="129" t="s">
        <v>241</v>
      </c>
    </row>
    <row r="33" spans="1:25" ht="15" customHeight="1" x14ac:dyDescent="0.2">
      <c r="A33" s="152"/>
      <c r="B33" s="153"/>
      <c r="C33" s="154"/>
      <c r="D33" s="156"/>
      <c r="E33" s="157"/>
      <c r="F33" s="152"/>
      <c r="G33" s="153"/>
      <c r="H33" s="155"/>
      <c r="I33" s="156"/>
      <c r="J33" s="157"/>
      <c r="K33" s="114" t="s">
        <v>62</v>
      </c>
      <c r="L33" s="4"/>
      <c r="M33" s="217">
        <v>7684</v>
      </c>
      <c r="N33" s="158"/>
      <c r="O33" s="158"/>
      <c r="P33" s="14" t="s">
        <v>62</v>
      </c>
      <c r="Q33" s="13"/>
      <c r="R33" s="116">
        <v>3686</v>
      </c>
      <c r="S33" s="50">
        <v>-3998</v>
      </c>
      <c r="T33" s="129" t="s">
        <v>182</v>
      </c>
      <c r="U33" s="13" t="s">
        <v>62</v>
      </c>
      <c r="V33" s="13"/>
      <c r="W33" s="171">
        <v>3686</v>
      </c>
      <c r="X33" s="173">
        <f t="shared" si="1"/>
        <v>0</v>
      </c>
      <c r="Y33" s="129" t="s">
        <v>238</v>
      </c>
    </row>
    <row r="34" spans="1:25" ht="15" customHeight="1" x14ac:dyDescent="0.2">
      <c r="A34" s="152"/>
      <c r="B34" s="153"/>
      <c r="C34" s="154"/>
      <c r="D34" s="156"/>
      <c r="E34" s="157"/>
      <c r="F34" s="152"/>
      <c r="G34" s="153"/>
      <c r="H34" s="155"/>
      <c r="I34" s="156"/>
      <c r="J34" s="157"/>
      <c r="K34" s="114" t="s">
        <v>63</v>
      </c>
      <c r="L34" s="4"/>
      <c r="M34" s="217">
        <v>41493.75</v>
      </c>
      <c r="N34" s="158"/>
      <c r="O34" s="158"/>
      <c r="P34" s="14" t="s">
        <v>63</v>
      </c>
      <c r="Q34" s="13"/>
      <c r="R34" s="116">
        <v>47625</v>
      </c>
      <c r="S34" s="50">
        <v>6131.25</v>
      </c>
      <c r="T34" s="129" t="s">
        <v>182</v>
      </c>
      <c r="U34" s="13" t="s">
        <v>63</v>
      </c>
      <c r="V34" s="13"/>
      <c r="W34" s="171">
        <v>41375</v>
      </c>
      <c r="X34" s="173">
        <f t="shared" si="1"/>
        <v>-6250</v>
      </c>
      <c r="Y34" s="129" t="s">
        <v>242</v>
      </c>
    </row>
    <row r="35" spans="1:25" ht="15" customHeight="1" x14ac:dyDescent="0.2">
      <c r="A35" s="152"/>
      <c r="B35" s="153"/>
      <c r="C35" s="154"/>
      <c r="D35" s="156"/>
      <c r="E35" s="157"/>
      <c r="F35" s="152"/>
      <c r="G35" s="153"/>
      <c r="H35" s="155"/>
      <c r="I35" s="156"/>
      <c r="J35" s="157"/>
      <c r="K35" s="114"/>
      <c r="L35" s="4"/>
      <c r="M35" s="217"/>
      <c r="N35" s="158"/>
      <c r="O35" s="158"/>
      <c r="P35" s="14"/>
      <c r="Q35" s="13"/>
      <c r="R35" s="116"/>
      <c r="S35" s="50"/>
      <c r="T35" s="129"/>
      <c r="U35" s="13" t="s">
        <v>196</v>
      </c>
      <c r="V35" s="13"/>
      <c r="W35" s="171">
        <v>5200</v>
      </c>
      <c r="X35" s="173">
        <f t="shared" si="1"/>
        <v>5200</v>
      </c>
      <c r="Y35" s="129" t="s">
        <v>232</v>
      </c>
    </row>
    <row r="36" spans="1:25" ht="15" customHeight="1" x14ac:dyDescent="0.2">
      <c r="A36" s="152"/>
      <c r="B36" s="153"/>
      <c r="C36" s="154"/>
      <c r="D36" s="156"/>
      <c r="E36" s="157"/>
      <c r="F36" s="152"/>
      <c r="G36" s="153"/>
      <c r="H36" s="155"/>
      <c r="I36" s="156"/>
      <c r="J36" s="157"/>
      <c r="K36" s="114" t="s">
        <v>64</v>
      </c>
      <c r="L36" s="4"/>
      <c r="M36" s="217">
        <v>9756</v>
      </c>
      <c r="N36" s="158"/>
      <c r="O36" s="158"/>
      <c r="P36" s="14" t="s">
        <v>64</v>
      </c>
      <c r="Q36" s="13"/>
      <c r="R36" s="116">
        <v>10263.5</v>
      </c>
      <c r="S36" s="50">
        <v>507.5</v>
      </c>
      <c r="T36" s="129" t="s">
        <v>182</v>
      </c>
      <c r="U36" s="13" t="s">
        <v>64</v>
      </c>
      <c r="V36" s="13"/>
      <c r="W36" s="171">
        <v>32538.25</v>
      </c>
      <c r="X36" s="173">
        <f t="shared" si="1"/>
        <v>22274.75</v>
      </c>
      <c r="Y36" s="129" t="s">
        <v>241</v>
      </c>
    </row>
    <row r="37" spans="1:25" ht="15" customHeight="1" x14ac:dyDescent="0.2">
      <c r="A37" s="152"/>
      <c r="B37" s="153"/>
      <c r="C37" s="154"/>
      <c r="D37" s="156"/>
      <c r="E37" s="157"/>
      <c r="F37" s="152"/>
      <c r="G37" s="153"/>
      <c r="H37" s="155"/>
      <c r="I37" s="156"/>
      <c r="J37" s="157"/>
      <c r="K37" s="114" t="s">
        <v>65</v>
      </c>
      <c r="L37" s="4"/>
      <c r="M37" s="217">
        <v>1555.5</v>
      </c>
      <c r="N37" s="158"/>
      <c r="O37" s="158"/>
      <c r="P37" s="14" t="s">
        <v>65</v>
      </c>
      <c r="Q37" s="13"/>
      <c r="R37" s="116">
        <v>536.5</v>
      </c>
      <c r="S37" s="50">
        <v>-1019</v>
      </c>
      <c r="T37" s="129" t="s">
        <v>182</v>
      </c>
      <c r="U37" s="13" t="s">
        <v>65</v>
      </c>
      <c r="V37" s="13"/>
      <c r="W37" s="171">
        <v>536.5</v>
      </c>
      <c r="X37" s="173">
        <f t="shared" si="1"/>
        <v>0</v>
      </c>
      <c r="Y37" s="129" t="s">
        <v>238</v>
      </c>
    </row>
    <row r="38" spans="1:25" ht="15" customHeight="1" x14ac:dyDescent="0.2">
      <c r="A38" s="152"/>
      <c r="B38" s="153"/>
      <c r="C38" s="154"/>
      <c r="D38" s="156"/>
      <c r="E38" s="157"/>
      <c r="F38" s="152"/>
      <c r="G38" s="153"/>
      <c r="H38" s="155"/>
      <c r="I38" s="156"/>
      <c r="J38" s="157"/>
      <c r="K38" s="114" t="s">
        <v>66</v>
      </c>
      <c r="L38" s="4"/>
      <c r="M38" s="217">
        <v>2152.5</v>
      </c>
      <c r="N38" s="158"/>
      <c r="O38" s="158"/>
      <c r="P38" s="14" t="s">
        <v>66</v>
      </c>
      <c r="Q38" s="13"/>
      <c r="R38" s="116">
        <v>1414.5</v>
      </c>
      <c r="S38" s="50">
        <v>-738</v>
      </c>
      <c r="T38" s="129" t="s">
        <v>182</v>
      </c>
      <c r="U38" s="13" t="s">
        <v>66</v>
      </c>
      <c r="V38" s="13"/>
      <c r="W38" s="171">
        <v>1414.5</v>
      </c>
      <c r="X38" s="173">
        <f t="shared" si="1"/>
        <v>0</v>
      </c>
      <c r="Y38" s="129" t="s">
        <v>238</v>
      </c>
    </row>
    <row r="39" spans="1:25" ht="15" customHeight="1" x14ac:dyDescent="0.2">
      <c r="A39" s="152"/>
      <c r="B39" s="153"/>
      <c r="C39" s="154"/>
      <c r="D39" s="156"/>
      <c r="E39" s="157"/>
      <c r="F39" s="152"/>
      <c r="G39" s="153"/>
      <c r="H39" s="155"/>
      <c r="I39" s="156"/>
      <c r="J39" s="157"/>
      <c r="K39" s="114" t="s">
        <v>67</v>
      </c>
      <c r="L39" s="4"/>
      <c r="M39" s="217">
        <v>250</v>
      </c>
      <c r="N39" s="158"/>
      <c r="O39" s="158"/>
      <c r="P39" s="14" t="s">
        <v>67</v>
      </c>
      <c r="Q39" s="13"/>
      <c r="R39" s="116">
        <v>250</v>
      </c>
      <c r="S39" s="50">
        <v>0</v>
      </c>
      <c r="T39" s="129"/>
      <c r="U39" s="13"/>
      <c r="V39" s="13"/>
      <c r="W39" s="171"/>
      <c r="X39" s="173">
        <f t="shared" si="1"/>
        <v>-250</v>
      </c>
      <c r="Y39" s="129" t="s">
        <v>233</v>
      </c>
    </row>
    <row r="40" spans="1:25" ht="15" customHeight="1" x14ac:dyDescent="0.2">
      <c r="A40" s="152"/>
      <c r="B40" s="153"/>
      <c r="C40" s="154"/>
      <c r="D40" s="156"/>
      <c r="E40" s="157"/>
      <c r="F40" s="152"/>
      <c r="G40" s="153"/>
      <c r="H40" s="155"/>
      <c r="I40" s="156"/>
      <c r="J40" s="157"/>
      <c r="K40" s="114" t="s">
        <v>68</v>
      </c>
      <c r="L40" s="4"/>
      <c r="M40" s="217">
        <v>8170</v>
      </c>
      <c r="N40" s="158"/>
      <c r="O40" s="158"/>
      <c r="P40" s="14" t="s">
        <v>68</v>
      </c>
      <c r="Q40" s="13"/>
      <c r="R40" s="116">
        <v>8360</v>
      </c>
      <c r="S40" s="50">
        <v>190</v>
      </c>
      <c r="T40" s="129" t="s">
        <v>182</v>
      </c>
      <c r="U40" s="13" t="s">
        <v>68</v>
      </c>
      <c r="V40" s="13"/>
      <c r="W40" s="171">
        <v>9607.5</v>
      </c>
      <c r="X40" s="173">
        <f t="shared" si="1"/>
        <v>1247.5</v>
      </c>
      <c r="Y40" s="129" t="s">
        <v>252</v>
      </c>
    </row>
    <row r="41" spans="1:25" ht="15" customHeight="1" x14ac:dyDescent="0.2">
      <c r="A41" s="152"/>
      <c r="B41" s="153"/>
      <c r="C41" s="154"/>
      <c r="D41" s="156"/>
      <c r="E41" s="157"/>
      <c r="F41" s="152"/>
      <c r="G41" s="153"/>
      <c r="H41" s="155"/>
      <c r="I41" s="156"/>
      <c r="J41" s="157"/>
      <c r="K41" s="114" t="s">
        <v>69</v>
      </c>
      <c r="L41" s="4"/>
      <c r="M41" s="217">
        <v>150</v>
      </c>
      <c r="N41" s="158"/>
      <c r="O41" s="158"/>
      <c r="P41" s="14" t="s">
        <v>69</v>
      </c>
      <c r="Q41" s="13"/>
      <c r="R41" s="116">
        <v>1320</v>
      </c>
      <c r="S41" s="50">
        <v>1170</v>
      </c>
      <c r="T41" s="129" t="s">
        <v>182</v>
      </c>
      <c r="U41" s="13" t="s">
        <v>69</v>
      </c>
      <c r="V41" s="13"/>
      <c r="W41" s="171">
        <v>1320</v>
      </c>
      <c r="X41" s="173">
        <f t="shared" si="1"/>
        <v>0</v>
      </c>
      <c r="Y41" s="129" t="s">
        <v>238</v>
      </c>
    </row>
    <row r="42" spans="1:25" ht="15" customHeight="1" x14ac:dyDescent="0.2">
      <c r="A42" s="152"/>
      <c r="B42" s="153"/>
      <c r="C42" s="154"/>
      <c r="D42" s="156"/>
      <c r="E42" s="157"/>
      <c r="F42" s="152"/>
      <c r="G42" s="153"/>
      <c r="H42" s="155"/>
      <c r="I42" s="156"/>
      <c r="J42" s="157"/>
      <c r="K42" s="114" t="s">
        <v>70</v>
      </c>
      <c r="L42" s="4"/>
      <c r="M42" s="217">
        <v>520</v>
      </c>
      <c r="N42" s="158"/>
      <c r="O42" s="158"/>
      <c r="P42" s="14" t="s">
        <v>70</v>
      </c>
      <c r="Q42" s="13"/>
      <c r="R42" s="116">
        <v>210</v>
      </c>
      <c r="S42" s="50">
        <v>-310</v>
      </c>
      <c r="T42" s="129" t="s">
        <v>183</v>
      </c>
      <c r="U42" s="13"/>
      <c r="V42" s="13"/>
      <c r="W42" s="171"/>
      <c r="X42" s="173">
        <f t="shared" si="1"/>
        <v>-210</v>
      </c>
      <c r="Y42" s="129" t="s">
        <v>233</v>
      </c>
    </row>
    <row r="43" spans="1:25" ht="15" customHeight="1" x14ac:dyDescent="0.2">
      <c r="A43" s="152"/>
      <c r="B43" s="153"/>
      <c r="C43" s="154"/>
      <c r="D43" s="156"/>
      <c r="E43" s="157"/>
      <c r="F43" s="152"/>
      <c r="G43" s="153"/>
      <c r="H43" s="155"/>
      <c r="I43" s="156"/>
      <c r="J43" s="157"/>
      <c r="K43" s="114"/>
      <c r="L43" s="4"/>
      <c r="M43" s="217"/>
      <c r="N43" s="158"/>
      <c r="O43" s="158"/>
      <c r="P43" s="14"/>
      <c r="Q43" s="13"/>
      <c r="R43" s="116"/>
      <c r="S43" s="50"/>
      <c r="T43" s="129"/>
      <c r="U43" s="13" t="s">
        <v>197</v>
      </c>
      <c r="V43" s="13"/>
      <c r="W43" s="171">
        <v>150</v>
      </c>
      <c r="X43" s="173">
        <f t="shared" si="1"/>
        <v>150</v>
      </c>
      <c r="Y43" s="129" t="s">
        <v>232</v>
      </c>
    </row>
    <row r="44" spans="1:25" ht="15" customHeight="1" x14ac:dyDescent="0.2">
      <c r="A44" s="152"/>
      <c r="B44" s="153"/>
      <c r="C44" s="154"/>
      <c r="D44" s="156"/>
      <c r="E44" s="157"/>
      <c r="F44" s="152"/>
      <c r="G44" s="153"/>
      <c r="H44" s="155"/>
      <c r="I44" s="156"/>
      <c r="J44" s="157"/>
      <c r="K44" s="114" t="s">
        <v>72</v>
      </c>
      <c r="L44" s="4"/>
      <c r="M44" s="217">
        <v>1400</v>
      </c>
      <c r="N44" s="158"/>
      <c r="O44" s="158"/>
      <c r="P44" s="14" t="s">
        <v>72</v>
      </c>
      <c r="Q44" s="13"/>
      <c r="R44" s="116">
        <v>1400</v>
      </c>
      <c r="S44" s="50">
        <v>0</v>
      </c>
      <c r="T44" s="129"/>
      <c r="U44" s="13" t="s">
        <v>72</v>
      </c>
      <c r="V44" s="13"/>
      <c r="W44" s="171">
        <v>1400</v>
      </c>
      <c r="X44" s="173">
        <f t="shared" si="1"/>
        <v>0</v>
      </c>
      <c r="Y44" s="129" t="s">
        <v>238</v>
      </c>
    </row>
    <row r="45" spans="1:25" ht="15" customHeight="1" x14ac:dyDescent="0.2">
      <c r="A45" s="152"/>
      <c r="B45" s="153"/>
      <c r="C45" s="154"/>
      <c r="D45" s="156"/>
      <c r="E45" s="157"/>
      <c r="F45" s="152"/>
      <c r="G45" s="153"/>
      <c r="H45" s="155"/>
      <c r="I45" s="156"/>
      <c r="J45" s="157"/>
      <c r="K45" s="114" t="s">
        <v>80</v>
      </c>
      <c r="L45" s="4"/>
      <c r="M45" s="217">
        <v>1800</v>
      </c>
      <c r="N45" s="158"/>
      <c r="O45" s="158"/>
      <c r="P45" s="14" t="s">
        <v>80</v>
      </c>
      <c r="Q45" s="13"/>
      <c r="R45" s="116">
        <v>2550</v>
      </c>
      <c r="S45" s="50">
        <v>750</v>
      </c>
      <c r="T45" s="129" t="s">
        <v>182</v>
      </c>
      <c r="U45" s="13" t="s">
        <v>80</v>
      </c>
      <c r="V45" s="13"/>
      <c r="W45" s="171">
        <v>2550</v>
      </c>
      <c r="X45" s="173">
        <f t="shared" si="1"/>
        <v>0</v>
      </c>
      <c r="Y45" s="129" t="s">
        <v>238</v>
      </c>
    </row>
    <row r="46" spans="1:25" ht="15" customHeight="1" x14ac:dyDescent="0.2">
      <c r="A46" s="152"/>
      <c r="B46" s="153"/>
      <c r="C46" s="154"/>
      <c r="D46" s="156"/>
      <c r="E46" s="157"/>
      <c r="F46" s="152"/>
      <c r="G46" s="153"/>
      <c r="H46" s="155"/>
      <c r="I46" s="156"/>
      <c r="J46" s="157"/>
      <c r="K46" s="114"/>
      <c r="L46" s="4"/>
      <c r="M46" s="217"/>
      <c r="N46" s="158"/>
      <c r="O46" s="158"/>
      <c r="P46" s="14" t="s">
        <v>143</v>
      </c>
      <c r="Q46" s="13"/>
      <c r="R46" s="116">
        <v>200</v>
      </c>
      <c r="S46" s="50">
        <v>200</v>
      </c>
      <c r="T46" s="129" t="s">
        <v>174</v>
      </c>
      <c r="U46" s="13" t="s">
        <v>143</v>
      </c>
      <c r="V46" s="13"/>
      <c r="W46" s="171">
        <v>200</v>
      </c>
      <c r="X46" s="173">
        <f t="shared" si="1"/>
        <v>0</v>
      </c>
      <c r="Y46" s="129" t="s">
        <v>238</v>
      </c>
    </row>
    <row r="47" spans="1:25" ht="15" customHeight="1" x14ac:dyDescent="0.2">
      <c r="A47" s="14"/>
      <c r="B47" s="4"/>
      <c r="C47" s="15"/>
      <c r="D47" s="106"/>
      <c r="E47" s="107"/>
      <c r="F47" s="14"/>
      <c r="G47" s="4"/>
      <c r="H47" s="40"/>
      <c r="I47" s="106"/>
      <c r="J47" s="107"/>
      <c r="K47" s="114"/>
      <c r="L47" s="4"/>
      <c r="M47" s="217"/>
      <c r="N47" s="158"/>
      <c r="O47" s="158"/>
      <c r="P47" s="14" t="s">
        <v>161</v>
      </c>
      <c r="Q47" s="13"/>
      <c r="R47" s="116">
        <v>500</v>
      </c>
      <c r="S47" s="50">
        <v>500</v>
      </c>
      <c r="T47" s="129" t="s">
        <v>174</v>
      </c>
      <c r="U47" s="13" t="s">
        <v>198</v>
      </c>
      <c r="V47" s="13"/>
      <c r="W47" s="171">
        <v>500</v>
      </c>
      <c r="X47" s="173">
        <f t="shared" si="1"/>
        <v>0</v>
      </c>
      <c r="Y47" s="129" t="s">
        <v>238</v>
      </c>
    </row>
    <row r="48" spans="1:25" ht="15" customHeight="1" x14ac:dyDescent="0.2">
      <c r="A48" s="14"/>
      <c r="B48" s="4"/>
      <c r="C48" s="15"/>
      <c r="D48" s="106"/>
      <c r="E48" s="107"/>
      <c r="F48" s="14"/>
      <c r="G48" s="4"/>
      <c r="H48" s="40"/>
      <c r="I48" s="106"/>
      <c r="J48" s="107"/>
      <c r="K48" s="114"/>
      <c r="L48" s="4"/>
      <c r="M48" s="217"/>
      <c r="N48" s="158"/>
      <c r="O48" s="158"/>
      <c r="P48" s="14"/>
      <c r="Q48" s="13"/>
      <c r="R48" s="116"/>
      <c r="S48" s="50"/>
      <c r="T48" s="129"/>
      <c r="U48" s="13" t="s">
        <v>199</v>
      </c>
      <c r="V48" s="13"/>
      <c r="W48" s="171">
        <v>2250</v>
      </c>
      <c r="X48" s="173">
        <f t="shared" si="1"/>
        <v>2250</v>
      </c>
      <c r="Y48" s="129" t="s">
        <v>232</v>
      </c>
    </row>
    <row r="49" spans="1:25" ht="15" customHeight="1" x14ac:dyDescent="0.2">
      <c r="A49" s="14"/>
      <c r="B49" s="4"/>
      <c r="C49" s="15"/>
      <c r="D49" s="106"/>
      <c r="E49" s="107"/>
      <c r="F49" s="14"/>
      <c r="G49" s="4"/>
      <c r="H49" s="40"/>
      <c r="I49" s="106"/>
      <c r="J49" s="107"/>
      <c r="K49" s="114" t="s">
        <v>109</v>
      </c>
      <c r="L49" s="4"/>
      <c r="M49" s="217">
        <v>2250</v>
      </c>
      <c r="N49" s="158"/>
      <c r="O49" s="158"/>
      <c r="P49" s="14" t="s">
        <v>109</v>
      </c>
      <c r="Q49" s="13"/>
      <c r="R49" s="116">
        <v>2250</v>
      </c>
      <c r="S49" s="50">
        <v>0</v>
      </c>
      <c r="T49" s="129"/>
      <c r="U49" s="13" t="s">
        <v>200</v>
      </c>
      <c r="V49" s="13"/>
      <c r="W49" s="171">
        <v>800</v>
      </c>
      <c r="X49" s="173">
        <f t="shared" si="1"/>
        <v>-1450</v>
      </c>
      <c r="Y49" s="129" t="s">
        <v>253</v>
      </c>
    </row>
    <row r="50" spans="1:25" ht="15" customHeight="1" x14ac:dyDescent="0.2">
      <c r="A50" s="14"/>
      <c r="B50" s="4"/>
      <c r="C50" s="15"/>
      <c r="D50" s="106"/>
      <c r="E50" s="107"/>
      <c r="F50" s="14"/>
      <c r="G50" s="4"/>
      <c r="H50" s="40"/>
      <c r="I50" s="106"/>
      <c r="J50" s="107"/>
      <c r="K50" s="114" t="s">
        <v>110</v>
      </c>
      <c r="L50" s="4"/>
      <c r="M50" s="217">
        <v>1300</v>
      </c>
      <c r="N50" s="158"/>
      <c r="O50" s="158"/>
      <c r="P50" s="14" t="s">
        <v>110</v>
      </c>
      <c r="Q50" s="13"/>
      <c r="R50" s="116">
        <v>800</v>
      </c>
      <c r="S50" s="50">
        <v>-500</v>
      </c>
      <c r="T50" s="129" t="s">
        <v>184</v>
      </c>
      <c r="U50" s="13" t="s">
        <v>110</v>
      </c>
      <c r="V50" s="13"/>
      <c r="W50" s="171">
        <v>400</v>
      </c>
      <c r="X50" s="173">
        <f t="shared" si="1"/>
        <v>-400</v>
      </c>
      <c r="Y50" s="129" t="s">
        <v>242</v>
      </c>
    </row>
    <row r="51" spans="1:25" ht="15" customHeight="1" x14ac:dyDescent="0.2">
      <c r="A51" s="14"/>
      <c r="B51" s="4"/>
      <c r="C51" s="15"/>
      <c r="D51" s="106"/>
      <c r="E51" s="107"/>
      <c r="F51" s="14"/>
      <c r="G51" s="4"/>
      <c r="H51" s="40"/>
      <c r="I51" s="106"/>
      <c r="J51" s="107"/>
      <c r="K51" s="114"/>
      <c r="L51" s="4"/>
      <c r="M51" s="217"/>
      <c r="N51" s="158"/>
      <c r="O51" s="158"/>
      <c r="P51" s="14" t="s">
        <v>159</v>
      </c>
      <c r="Q51" s="13"/>
      <c r="R51" s="116">
        <v>1500</v>
      </c>
      <c r="S51" s="50">
        <v>1500</v>
      </c>
      <c r="T51" s="129" t="s">
        <v>174</v>
      </c>
      <c r="U51" s="13" t="s">
        <v>159</v>
      </c>
      <c r="V51" s="13"/>
      <c r="W51" s="171">
        <v>1000</v>
      </c>
      <c r="X51" s="173">
        <f t="shared" si="1"/>
        <v>-500</v>
      </c>
      <c r="Y51" s="129" t="s">
        <v>242</v>
      </c>
    </row>
    <row r="52" spans="1:25" ht="15" customHeight="1" x14ac:dyDescent="0.2">
      <c r="A52" s="14"/>
      <c r="B52" s="4"/>
      <c r="C52" s="15"/>
      <c r="D52" s="106"/>
      <c r="E52" s="107"/>
      <c r="F52" s="14"/>
      <c r="G52" s="4"/>
      <c r="H52" s="40"/>
      <c r="I52" s="106"/>
      <c r="J52" s="107"/>
      <c r="K52" s="114" t="s">
        <v>71</v>
      </c>
      <c r="L52" s="4"/>
      <c r="M52" s="217">
        <v>3800</v>
      </c>
      <c r="N52" s="158"/>
      <c r="O52" s="158"/>
      <c r="P52" s="14" t="s">
        <v>71</v>
      </c>
      <c r="Q52" s="13"/>
      <c r="R52" s="116">
        <v>500</v>
      </c>
      <c r="S52" s="50">
        <v>-3300</v>
      </c>
      <c r="T52" s="129" t="s">
        <v>182</v>
      </c>
      <c r="U52" s="13" t="s">
        <v>71</v>
      </c>
      <c r="V52" s="13"/>
      <c r="W52" s="171">
        <v>250</v>
      </c>
      <c r="X52" s="173">
        <f t="shared" si="1"/>
        <v>-250</v>
      </c>
      <c r="Y52" s="129" t="s">
        <v>242</v>
      </c>
    </row>
    <row r="53" spans="1:25" ht="15" customHeight="1" x14ac:dyDescent="0.2">
      <c r="A53" s="14"/>
      <c r="B53" s="4"/>
      <c r="C53" s="15"/>
      <c r="D53" s="106"/>
      <c r="E53" s="107"/>
      <c r="F53" s="14"/>
      <c r="G53" s="4"/>
      <c r="H53" s="40"/>
      <c r="I53" s="106"/>
      <c r="J53" s="107"/>
      <c r="K53" s="114"/>
      <c r="L53" s="4"/>
      <c r="M53" s="217"/>
      <c r="N53" s="158"/>
      <c r="O53" s="158"/>
      <c r="P53" s="14" t="s">
        <v>162</v>
      </c>
      <c r="Q53" s="13"/>
      <c r="R53" s="116">
        <v>4550</v>
      </c>
      <c r="S53" s="50">
        <v>4550</v>
      </c>
      <c r="T53" s="129" t="s">
        <v>174</v>
      </c>
      <c r="U53" s="13" t="s">
        <v>201</v>
      </c>
      <c r="V53" s="13"/>
      <c r="W53" s="171">
        <v>8000</v>
      </c>
      <c r="X53" s="173">
        <f t="shared" ref="X53:X54" si="2">W53-R53</f>
        <v>3450</v>
      </c>
      <c r="Y53" s="129" t="s">
        <v>243</v>
      </c>
    </row>
    <row r="54" spans="1:25" ht="15" customHeight="1" x14ac:dyDescent="0.2">
      <c r="A54" s="14"/>
      <c r="B54" s="4"/>
      <c r="C54" s="15"/>
      <c r="D54" s="106"/>
      <c r="E54" s="107"/>
      <c r="F54" s="14"/>
      <c r="G54" s="4"/>
      <c r="H54" s="40"/>
      <c r="I54" s="106"/>
      <c r="J54" s="107"/>
      <c r="K54" s="114"/>
      <c r="L54" s="4"/>
      <c r="M54" s="217"/>
      <c r="N54" s="158"/>
      <c r="O54" s="158"/>
      <c r="P54" s="14"/>
      <c r="Q54" s="13"/>
      <c r="R54" s="116"/>
      <c r="S54" s="50">
        <v>0</v>
      </c>
      <c r="T54" s="129"/>
      <c r="U54" s="13" t="s">
        <v>202</v>
      </c>
      <c r="V54" s="13"/>
      <c r="W54" s="171">
        <v>1950</v>
      </c>
      <c r="X54" s="173">
        <f t="shared" si="2"/>
        <v>1950</v>
      </c>
      <c r="Y54" s="129" t="s">
        <v>244</v>
      </c>
    </row>
    <row r="55" spans="1:25" ht="15" customHeight="1" x14ac:dyDescent="0.2">
      <c r="A55" s="14"/>
      <c r="B55" s="4"/>
      <c r="C55" s="15"/>
      <c r="D55" s="106"/>
      <c r="E55" s="107"/>
      <c r="F55" s="14"/>
      <c r="G55" s="4"/>
      <c r="H55" s="40"/>
      <c r="I55" s="106"/>
      <c r="J55" s="107"/>
      <c r="K55" s="114" t="s">
        <v>119</v>
      </c>
      <c r="L55" s="4"/>
      <c r="M55" s="217">
        <v>4600</v>
      </c>
      <c r="N55" s="158"/>
      <c r="O55" s="158"/>
      <c r="P55" s="14" t="s">
        <v>119</v>
      </c>
      <c r="Q55" s="13"/>
      <c r="R55" s="116">
        <v>2300</v>
      </c>
      <c r="S55" s="50">
        <v>-2300</v>
      </c>
      <c r="T55" s="129" t="s">
        <v>182</v>
      </c>
      <c r="U55" s="13" t="s">
        <v>203</v>
      </c>
      <c r="V55" s="13"/>
      <c r="W55" s="171">
        <v>3450</v>
      </c>
      <c r="X55" s="173">
        <f t="shared" si="1"/>
        <v>1150</v>
      </c>
      <c r="Y55" s="129" t="s">
        <v>241</v>
      </c>
    </row>
    <row r="56" spans="1:25" ht="15" customHeight="1" x14ac:dyDescent="0.2">
      <c r="A56" s="14"/>
      <c r="B56" s="4"/>
      <c r="C56" s="15"/>
      <c r="D56" s="106"/>
      <c r="E56" s="107"/>
      <c r="F56" s="14"/>
      <c r="G56" s="4"/>
      <c r="H56" s="40"/>
      <c r="I56" s="106"/>
      <c r="J56" s="107"/>
      <c r="K56" s="114" t="s">
        <v>81</v>
      </c>
      <c r="L56" s="4"/>
      <c r="M56" s="217">
        <v>1080</v>
      </c>
      <c r="N56" s="158"/>
      <c r="O56" s="158"/>
      <c r="P56" s="14" t="s">
        <v>81</v>
      </c>
      <c r="Q56" s="13"/>
      <c r="R56" s="116">
        <v>1080</v>
      </c>
      <c r="S56" s="50">
        <v>0</v>
      </c>
      <c r="T56" s="129"/>
      <c r="U56" s="13" t="s">
        <v>81</v>
      </c>
      <c r="V56" s="13"/>
      <c r="W56" s="171">
        <v>540</v>
      </c>
      <c r="X56" s="173">
        <f t="shared" si="1"/>
        <v>-540</v>
      </c>
      <c r="Y56" s="129" t="s">
        <v>242</v>
      </c>
    </row>
    <row r="57" spans="1:25" ht="15" customHeight="1" x14ac:dyDescent="0.2">
      <c r="A57" s="14"/>
      <c r="B57" s="4"/>
      <c r="C57" s="15"/>
      <c r="D57" s="106"/>
      <c r="E57" s="107"/>
      <c r="F57" s="14"/>
      <c r="G57" s="4"/>
      <c r="H57" s="40"/>
      <c r="I57" s="106"/>
      <c r="J57" s="107"/>
      <c r="K57" s="114" t="s">
        <v>74</v>
      </c>
      <c r="L57" s="4"/>
      <c r="M57" s="217">
        <v>650</v>
      </c>
      <c r="N57" s="158"/>
      <c r="O57" s="158"/>
      <c r="P57" s="14" t="s">
        <v>74</v>
      </c>
      <c r="Q57" s="13"/>
      <c r="R57" s="116">
        <v>650</v>
      </c>
      <c r="S57" s="50">
        <v>0</v>
      </c>
      <c r="T57" s="129"/>
      <c r="U57" s="13" t="s">
        <v>204</v>
      </c>
      <c r="V57" s="13"/>
      <c r="W57" s="171">
        <v>650</v>
      </c>
      <c r="X57" s="173">
        <f t="shared" si="1"/>
        <v>0</v>
      </c>
      <c r="Y57" s="129" t="s">
        <v>238</v>
      </c>
    </row>
    <row r="58" spans="1:25" ht="15" customHeight="1" x14ac:dyDescent="0.2">
      <c r="A58" s="14"/>
      <c r="B58" s="4"/>
      <c r="C58" s="15"/>
      <c r="D58" s="106"/>
      <c r="E58" s="107"/>
      <c r="F58" s="14"/>
      <c r="G58" s="4"/>
      <c r="H58" s="40"/>
      <c r="I58" s="106"/>
      <c r="J58" s="107"/>
      <c r="K58" s="114" t="s">
        <v>107</v>
      </c>
      <c r="L58" s="4"/>
      <c r="M58" s="217">
        <v>1350</v>
      </c>
      <c r="N58" s="158"/>
      <c r="O58" s="158"/>
      <c r="P58" s="14" t="s">
        <v>107</v>
      </c>
      <c r="Q58" s="13"/>
      <c r="R58" s="116">
        <v>12150</v>
      </c>
      <c r="S58" s="50">
        <v>10800</v>
      </c>
      <c r="T58" s="129" t="s">
        <v>182</v>
      </c>
      <c r="U58" s="13"/>
      <c r="V58" s="13"/>
      <c r="W58" s="171"/>
      <c r="X58" s="173">
        <f t="shared" si="1"/>
        <v>-12150</v>
      </c>
      <c r="Y58" s="129" t="s">
        <v>233</v>
      </c>
    </row>
    <row r="59" spans="1:25" ht="15" customHeight="1" x14ac:dyDescent="0.2">
      <c r="A59" s="14"/>
      <c r="B59" s="4"/>
      <c r="C59" s="15"/>
      <c r="D59" s="106"/>
      <c r="E59" s="107"/>
      <c r="F59" s="14"/>
      <c r="G59" s="4"/>
      <c r="H59" s="40"/>
      <c r="I59" s="106"/>
      <c r="J59" s="107"/>
      <c r="K59" s="114" t="s">
        <v>79</v>
      </c>
      <c r="L59" s="4"/>
      <c r="M59" s="217">
        <v>1500</v>
      </c>
      <c r="N59" s="158"/>
      <c r="O59" s="158"/>
      <c r="P59" s="14" t="s">
        <v>79</v>
      </c>
      <c r="Q59" s="13"/>
      <c r="R59" s="116">
        <v>2000</v>
      </c>
      <c r="S59" s="50">
        <v>500</v>
      </c>
      <c r="T59" s="129" t="s">
        <v>182</v>
      </c>
      <c r="U59" s="13"/>
      <c r="V59" s="13"/>
      <c r="W59" s="171"/>
      <c r="X59" s="173">
        <f t="shared" si="1"/>
        <v>-2000</v>
      </c>
      <c r="Y59" s="129" t="s">
        <v>233</v>
      </c>
    </row>
    <row r="60" spans="1:25" ht="15" customHeight="1" x14ac:dyDescent="0.2">
      <c r="A60" s="14"/>
      <c r="B60" s="4"/>
      <c r="C60" s="15"/>
      <c r="D60" s="106"/>
      <c r="E60" s="107"/>
      <c r="F60" s="14"/>
      <c r="G60" s="4"/>
      <c r="H60" s="40"/>
      <c r="I60" s="106"/>
      <c r="J60" s="107"/>
      <c r="K60" s="114"/>
      <c r="L60" s="4"/>
      <c r="M60" s="217"/>
      <c r="N60" s="158"/>
      <c r="O60" s="158"/>
      <c r="P60" s="14" t="s">
        <v>160</v>
      </c>
      <c r="Q60" s="13"/>
      <c r="R60" s="116">
        <v>1100</v>
      </c>
      <c r="S60" s="50">
        <v>1100</v>
      </c>
      <c r="T60" s="129" t="s">
        <v>174</v>
      </c>
      <c r="U60" s="13" t="s">
        <v>205</v>
      </c>
      <c r="V60" s="13"/>
      <c r="W60" s="171">
        <v>1100</v>
      </c>
      <c r="X60" s="173">
        <f t="shared" si="1"/>
        <v>0</v>
      </c>
      <c r="Y60" s="129" t="s">
        <v>238</v>
      </c>
    </row>
    <row r="61" spans="1:25" ht="15" customHeight="1" x14ac:dyDescent="0.2">
      <c r="A61" s="14"/>
      <c r="B61" s="4"/>
      <c r="C61" s="15"/>
      <c r="D61" s="106"/>
      <c r="E61" s="107"/>
      <c r="F61" s="14"/>
      <c r="G61" s="4"/>
      <c r="H61" s="40"/>
      <c r="I61" s="106"/>
      <c r="J61" s="107"/>
      <c r="K61" s="114" t="s">
        <v>76</v>
      </c>
      <c r="L61" s="4"/>
      <c r="M61" s="217">
        <v>1600</v>
      </c>
      <c r="N61" s="158"/>
      <c r="O61" s="158"/>
      <c r="P61" s="14" t="s">
        <v>76</v>
      </c>
      <c r="Q61" s="13"/>
      <c r="R61" s="116">
        <v>3200</v>
      </c>
      <c r="S61" s="50">
        <v>1600</v>
      </c>
      <c r="T61" s="129" t="s">
        <v>182</v>
      </c>
      <c r="U61" s="13" t="s">
        <v>206</v>
      </c>
      <c r="V61" s="13"/>
      <c r="W61" s="171">
        <v>300</v>
      </c>
      <c r="X61" s="173">
        <f t="shared" si="1"/>
        <v>-2900</v>
      </c>
      <c r="Y61" s="129" t="s">
        <v>253</v>
      </c>
    </row>
    <row r="62" spans="1:25" ht="15" customHeight="1" x14ac:dyDescent="0.2">
      <c r="A62" s="14"/>
      <c r="B62" s="4"/>
      <c r="C62" s="15"/>
      <c r="D62" s="106"/>
      <c r="E62" s="107"/>
      <c r="F62" s="14"/>
      <c r="G62" s="4"/>
      <c r="H62" s="40"/>
      <c r="I62" s="106"/>
      <c r="J62" s="107"/>
      <c r="K62" s="114" t="s">
        <v>73</v>
      </c>
      <c r="L62" s="4"/>
      <c r="M62" s="217">
        <v>360</v>
      </c>
      <c r="N62" s="158"/>
      <c r="O62" s="158"/>
      <c r="P62" s="14"/>
      <c r="Q62" s="13"/>
      <c r="R62" s="116"/>
      <c r="S62" s="50">
        <v>-360</v>
      </c>
      <c r="T62" s="129" t="s">
        <v>173</v>
      </c>
      <c r="U62" s="13"/>
      <c r="V62" s="13"/>
      <c r="W62" s="171"/>
      <c r="X62" s="173"/>
      <c r="Y62" s="129"/>
    </row>
    <row r="63" spans="1:25" ht="15" customHeight="1" x14ac:dyDescent="0.2">
      <c r="A63" s="14"/>
      <c r="B63" s="4"/>
      <c r="C63" s="15"/>
      <c r="D63" s="106"/>
      <c r="E63" s="107"/>
      <c r="F63" s="14"/>
      <c r="G63" s="4"/>
      <c r="H63" s="40"/>
      <c r="I63" s="106"/>
      <c r="J63" s="107"/>
      <c r="K63" s="114" t="s">
        <v>75</v>
      </c>
      <c r="L63" s="4"/>
      <c r="M63" s="217">
        <v>350</v>
      </c>
      <c r="N63" s="158"/>
      <c r="O63" s="158"/>
      <c r="P63" s="14" t="s">
        <v>75</v>
      </c>
      <c r="Q63" s="13"/>
      <c r="R63" s="116">
        <v>350</v>
      </c>
      <c r="S63" s="50">
        <v>0</v>
      </c>
      <c r="T63" s="129"/>
      <c r="U63" s="13"/>
      <c r="V63" s="13"/>
      <c r="W63" s="171"/>
      <c r="X63" s="173">
        <f t="shared" si="1"/>
        <v>-350</v>
      </c>
      <c r="Y63" s="129" t="s">
        <v>173</v>
      </c>
    </row>
    <row r="64" spans="1:25" ht="15" customHeight="1" x14ac:dyDescent="0.2">
      <c r="A64" s="14"/>
      <c r="B64" s="4"/>
      <c r="C64" s="15"/>
      <c r="D64" s="106"/>
      <c r="E64" s="107"/>
      <c r="F64" s="14"/>
      <c r="G64" s="4"/>
      <c r="H64" s="40"/>
      <c r="I64" s="106"/>
      <c r="J64" s="107"/>
      <c r="K64" s="114" t="s">
        <v>77</v>
      </c>
      <c r="L64" s="4"/>
      <c r="M64" s="217">
        <v>370</v>
      </c>
      <c r="N64" s="158"/>
      <c r="O64" s="158"/>
      <c r="P64" s="14" t="s">
        <v>77</v>
      </c>
      <c r="Q64" s="13"/>
      <c r="R64" s="116">
        <v>370</v>
      </c>
      <c r="S64" s="50">
        <v>0</v>
      </c>
      <c r="T64" s="129"/>
      <c r="U64" s="13"/>
      <c r="V64" s="13"/>
      <c r="W64" s="171"/>
      <c r="X64" s="173">
        <f t="shared" si="1"/>
        <v>-370</v>
      </c>
      <c r="Y64" s="129" t="s">
        <v>173</v>
      </c>
    </row>
    <row r="65" spans="1:25" ht="15" customHeight="1" x14ac:dyDescent="0.2">
      <c r="A65" s="14"/>
      <c r="B65" s="4"/>
      <c r="C65" s="15"/>
      <c r="D65" s="106"/>
      <c r="E65" s="107"/>
      <c r="F65" s="14"/>
      <c r="G65" s="4"/>
      <c r="H65" s="40"/>
      <c r="I65" s="106"/>
      <c r="J65" s="107"/>
      <c r="K65" s="114" t="s">
        <v>78</v>
      </c>
      <c r="L65" s="4"/>
      <c r="M65" s="217">
        <v>650</v>
      </c>
      <c r="N65" s="158"/>
      <c r="O65" s="158"/>
      <c r="P65" s="14" t="s">
        <v>78</v>
      </c>
      <c r="Q65" s="13"/>
      <c r="R65" s="116">
        <v>650</v>
      </c>
      <c r="S65" s="50">
        <v>0</v>
      </c>
      <c r="T65" s="129"/>
      <c r="U65" s="13"/>
      <c r="V65" s="13"/>
      <c r="W65" s="171"/>
      <c r="X65" s="173">
        <f t="shared" si="1"/>
        <v>-650</v>
      </c>
      <c r="Y65" s="129" t="s">
        <v>233</v>
      </c>
    </row>
    <row r="66" spans="1:25" ht="15" customHeight="1" x14ac:dyDescent="0.2">
      <c r="A66" s="14"/>
      <c r="B66" s="4"/>
      <c r="C66" s="15"/>
      <c r="D66" s="106"/>
      <c r="E66" s="107"/>
      <c r="F66" s="14"/>
      <c r="G66" s="4"/>
      <c r="H66" s="40"/>
      <c r="I66" s="106"/>
      <c r="J66" s="107"/>
      <c r="K66" s="114"/>
      <c r="L66" s="4"/>
      <c r="M66" s="217"/>
      <c r="N66" s="158"/>
      <c r="O66" s="158"/>
      <c r="P66" s="14" t="s">
        <v>163</v>
      </c>
      <c r="Q66" s="13"/>
      <c r="R66" s="116">
        <v>9800</v>
      </c>
      <c r="S66" s="50">
        <v>9800</v>
      </c>
      <c r="T66" s="129" t="s">
        <v>174</v>
      </c>
      <c r="U66" s="13" t="s">
        <v>207</v>
      </c>
      <c r="V66" s="13"/>
      <c r="W66" s="171">
        <v>9800</v>
      </c>
      <c r="X66" s="173">
        <f t="shared" si="1"/>
        <v>0</v>
      </c>
      <c r="Y66" s="129" t="s">
        <v>238</v>
      </c>
    </row>
    <row r="67" spans="1:25" ht="15" customHeight="1" x14ac:dyDescent="0.2">
      <c r="A67" s="14"/>
      <c r="B67" s="4"/>
      <c r="C67" s="15"/>
      <c r="D67" s="106"/>
      <c r="E67" s="107"/>
      <c r="F67" s="14"/>
      <c r="G67" s="4"/>
      <c r="H67" s="40"/>
      <c r="I67" s="106"/>
      <c r="J67" s="107"/>
      <c r="K67" s="114"/>
      <c r="L67" s="4"/>
      <c r="M67" s="217"/>
      <c r="N67" s="158"/>
      <c r="O67" s="158"/>
      <c r="P67" s="14" t="s">
        <v>164</v>
      </c>
      <c r="Q67" s="13"/>
      <c r="R67" s="116">
        <v>1000</v>
      </c>
      <c r="S67" s="50">
        <v>1000</v>
      </c>
      <c r="T67" s="129" t="s">
        <v>174</v>
      </c>
      <c r="U67" s="13" t="s">
        <v>208</v>
      </c>
      <c r="V67" s="13"/>
      <c r="W67" s="171">
        <v>1000</v>
      </c>
      <c r="X67" s="173">
        <f t="shared" si="1"/>
        <v>0</v>
      </c>
      <c r="Y67" s="129" t="s">
        <v>238</v>
      </c>
    </row>
    <row r="68" spans="1:25" ht="15" customHeight="1" x14ac:dyDescent="0.2">
      <c r="A68" s="14"/>
      <c r="B68" s="4"/>
      <c r="C68" s="15"/>
      <c r="D68" s="106"/>
      <c r="E68" s="107"/>
      <c r="F68" s="14"/>
      <c r="G68" s="4"/>
      <c r="H68" s="40"/>
      <c r="I68" s="106"/>
      <c r="J68" s="107"/>
      <c r="K68" s="114" t="s">
        <v>82</v>
      </c>
      <c r="L68" s="4"/>
      <c r="M68" s="217">
        <v>6000</v>
      </c>
      <c r="N68" s="158"/>
      <c r="O68" s="158"/>
      <c r="P68" s="14" t="s">
        <v>82</v>
      </c>
      <c r="Q68" s="13"/>
      <c r="R68" s="116">
        <v>12000</v>
      </c>
      <c r="S68" s="50">
        <v>6000</v>
      </c>
      <c r="T68" s="129" t="s">
        <v>182</v>
      </c>
      <c r="U68" s="13" t="s">
        <v>209</v>
      </c>
      <c r="V68" s="13"/>
      <c r="W68" s="171">
        <v>15000</v>
      </c>
      <c r="X68" s="173">
        <f t="shared" ref="X68:X131" si="3">W68-R68</f>
        <v>3000</v>
      </c>
      <c r="Y68" s="129" t="s">
        <v>241</v>
      </c>
    </row>
    <row r="69" spans="1:25" ht="15" customHeight="1" x14ac:dyDescent="0.2">
      <c r="A69" s="14"/>
      <c r="B69" s="4"/>
      <c r="C69" s="15"/>
      <c r="D69" s="106"/>
      <c r="E69" s="107"/>
      <c r="F69" s="14"/>
      <c r="G69" s="4"/>
      <c r="H69" s="40"/>
      <c r="I69" s="106"/>
      <c r="J69" s="107"/>
      <c r="K69" s="114" t="s">
        <v>45</v>
      </c>
      <c r="L69" s="4"/>
      <c r="M69" s="217">
        <v>2400</v>
      </c>
      <c r="N69" s="158"/>
      <c r="O69" s="158"/>
      <c r="P69" s="14" t="s">
        <v>45</v>
      </c>
      <c r="Q69" s="13"/>
      <c r="R69" s="116">
        <v>5000</v>
      </c>
      <c r="S69" s="50">
        <v>4000</v>
      </c>
      <c r="T69" s="129" t="s">
        <v>182</v>
      </c>
      <c r="U69" s="13"/>
      <c r="V69" s="13"/>
      <c r="W69" s="171"/>
      <c r="X69" s="173">
        <f t="shared" si="3"/>
        <v>-5000</v>
      </c>
      <c r="Y69" s="129" t="s">
        <v>245</v>
      </c>
    </row>
    <row r="70" spans="1:25" ht="15" customHeight="1" x14ac:dyDescent="0.2">
      <c r="A70" s="14"/>
      <c r="B70" s="4"/>
      <c r="C70" s="15"/>
      <c r="D70" s="106"/>
      <c r="E70" s="107"/>
      <c r="F70" s="14"/>
      <c r="G70" s="4"/>
      <c r="H70" s="40"/>
      <c r="I70" s="106"/>
      <c r="J70" s="107"/>
      <c r="K70" s="114" t="s">
        <v>44</v>
      </c>
      <c r="L70" s="4"/>
      <c r="M70" s="217">
        <v>1000</v>
      </c>
      <c r="N70" s="158"/>
      <c r="O70" s="158"/>
      <c r="P70" s="14" t="s">
        <v>44</v>
      </c>
      <c r="Q70" s="13"/>
      <c r="R70" s="116">
        <v>2000</v>
      </c>
      <c r="S70" s="50">
        <v>-400</v>
      </c>
      <c r="T70" s="129" t="s">
        <v>182</v>
      </c>
      <c r="U70" s="13"/>
      <c r="V70" s="13"/>
      <c r="W70" s="171"/>
      <c r="X70" s="173">
        <f t="shared" si="3"/>
        <v>-2000</v>
      </c>
      <c r="Y70" s="129" t="s">
        <v>245</v>
      </c>
    </row>
    <row r="71" spans="1:25" ht="15" customHeight="1" x14ac:dyDescent="0.2">
      <c r="A71" s="14"/>
      <c r="B71" s="4"/>
      <c r="C71" s="15"/>
      <c r="D71" s="106"/>
      <c r="E71" s="107"/>
      <c r="F71" s="14"/>
      <c r="G71" s="4"/>
      <c r="H71" s="40"/>
      <c r="I71" s="106"/>
      <c r="J71" s="107"/>
      <c r="K71" s="114" t="s">
        <v>85</v>
      </c>
      <c r="L71" s="4"/>
      <c r="M71" s="217">
        <v>12880</v>
      </c>
      <c r="N71" s="158"/>
      <c r="O71" s="158"/>
      <c r="P71" s="14" t="s">
        <v>85</v>
      </c>
      <c r="Q71" s="13"/>
      <c r="R71" s="116">
        <v>12160</v>
      </c>
      <c r="S71" s="50">
        <v>-720</v>
      </c>
      <c r="T71" s="129" t="s">
        <v>182</v>
      </c>
      <c r="U71" s="13" t="s">
        <v>85</v>
      </c>
      <c r="V71" s="13"/>
      <c r="W71" s="171">
        <v>24320</v>
      </c>
      <c r="X71" s="173">
        <f t="shared" si="3"/>
        <v>12160</v>
      </c>
      <c r="Y71" s="129" t="s">
        <v>240</v>
      </c>
    </row>
    <row r="72" spans="1:25" ht="30.75" customHeight="1" x14ac:dyDescent="0.3">
      <c r="A72" s="14"/>
      <c r="B72" s="4"/>
      <c r="C72" s="15"/>
      <c r="D72" s="106"/>
      <c r="E72" s="107"/>
      <c r="F72" s="14"/>
      <c r="G72" s="4"/>
      <c r="H72" s="40"/>
      <c r="I72" s="106"/>
      <c r="J72" s="107"/>
      <c r="K72" s="114" t="s">
        <v>84</v>
      </c>
      <c r="L72" s="4"/>
      <c r="M72" s="217">
        <v>2085075</v>
      </c>
      <c r="N72" s="158"/>
      <c r="O72" s="158"/>
      <c r="P72" s="14" t="s">
        <v>84</v>
      </c>
      <c r="Q72" s="13"/>
      <c r="R72" s="223">
        <v>2085075</v>
      </c>
      <c r="S72" s="50">
        <v>0</v>
      </c>
      <c r="T72" s="129"/>
      <c r="U72" s="13" t="s">
        <v>84</v>
      </c>
      <c r="V72" s="13"/>
      <c r="W72" s="222">
        <v>2316750</v>
      </c>
      <c r="X72" s="173">
        <f t="shared" si="3"/>
        <v>231675</v>
      </c>
      <c r="Y72" s="221" t="s">
        <v>239</v>
      </c>
    </row>
    <row r="73" spans="1:25" ht="15" customHeight="1" x14ac:dyDescent="0.2">
      <c r="A73" s="14"/>
      <c r="B73" s="4"/>
      <c r="C73" s="15"/>
      <c r="D73" s="106"/>
      <c r="E73" s="107"/>
      <c r="F73" s="14"/>
      <c r="G73" s="4"/>
      <c r="H73" s="40"/>
      <c r="I73" s="106"/>
      <c r="J73" s="107"/>
      <c r="K73" s="114" t="s">
        <v>83</v>
      </c>
      <c r="L73" s="4"/>
      <c r="M73" s="217">
        <v>9150</v>
      </c>
      <c r="N73" s="158"/>
      <c r="O73" s="158"/>
      <c r="P73" s="14" t="s">
        <v>83</v>
      </c>
      <c r="Q73" s="13"/>
      <c r="R73" s="116">
        <v>9150</v>
      </c>
      <c r="S73" s="50">
        <v>0</v>
      </c>
      <c r="T73" s="129"/>
      <c r="U73" s="13" t="s">
        <v>83</v>
      </c>
      <c r="V73" s="13"/>
      <c r="W73" s="171">
        <v>9150</v>
      </c>
      <c r="X73" s="173">
        <f t="shared" si="3"/>
        <v>0</v>
      </c>
      <c r="Y73" s="129" t="s">
        <v>238</v>
      </c>
    </row>
    <row r="74" spans="1:25" ht="15" customHeight="1" x14ac:dyDescent="0.2">
      <c r="A74" s="14"/>
      <c r="B74" s="4"/>
      <c r="C74" s="15"/>
      <c r="D74" s="106"/>
      <c r="E74" s="107"/>
      <c r="F74" s="14"/>
      <c r="G74" s="4"/>
      <c r="H74" s="40"/>
      <c r="I74" s="106"/>
      <c r="J74" s="107"/>
      <c r="K74" s="114" t="s">
        <v>102</v>
      </c>
      <c r="L74" s="4"/>
      <c r="M74" s="217">
        <v>24750</v>
      </c>
      <c r="N74" s="158"/>
      <c r="O74" s="158"/>
      <c r="P74" s="14" t="s">
        <v>102</v>
      </c>
      <c r="Q74" s="13"/>
      <c r="R74" s="116">
        <v>8250</v>
      </c>
      <c r="S74" s="50">
        <v>-16500</v>
      </c>
      <c r="T74" s="129" t="s">
        <v>182</v>
      </c>
      <c r="U74" s="13" t="s">
        <v>102</v>
      </c>
      <c r="V74" s="13"/>
      <c r="W74" s="171">
        <v>8250</v>
      </c>
      <c r="X74" s="173">
        <f t="shared" si="3"/>
        <v>0</v>
      </c>
      <c r="Y74" s="129" t="s">
        <v>238</v>
      </c>
    </row>
    <row r="75" spans="1:25" ht="15" customHeight="1" x14ac:dyDescent="0.2">
      <c r="A75" s="14"/>
      <c r="B75" s="4"/>
      <c r="C75" s="15"/>
      <c r="D75" s="106"/>
      <c r="E75" s="107"/>
      <c r="F75" s="14"/>
      <c r="G75" s="4"/>
      <c r="H75" s="40"/>
      <c r="I75" s="106"/>
      <c r="J75" s="107"/>
      <c r="K75" s="114" t="s">
        <v>103</v>
      </c>
      <c r="L75" s="4"/>
      <c r="M75" s="217">
        <v>8400</v>
      </c>
      <c r="N75" s="158"/>
      <c r="O75" s="158"/>
      <c r="P75" s="14" t="s">
        <v>103</v>
      </c>
      <c r="Q75" s="13"/>
      <c r="R75" s="116">
        <v>8400</v>
      </c>
      <c r="S75" s="50">
        <v>0</v>
      </c>
      <c r="T75" s="129"/>
      <c r="U75" s="13" t="s">
        <v>103</v>
      </c>
      <c r="V75" s="13"/>
      <c r="W75" s="171">
        <v>8400</v>
      </c>
      <c r="X75" s="173">
        <f t="shared" si="3"/>
        <v>0</v>
      </c>
      <c r="Y75" s="129" t="s">
        <v>238</v>
      </c>
    </row>
    <row r="76" spans="1:25" ht="15" customHeight="1" x14ac:dyDescent="0.2">
      <c r="A76" s="14"/>
      <c r="B76" s="4"/>
      <c r="C76" s="15"/>
      <c r="D76" s="106"/>
      <c r="E76" s="107"/>
      <c r="F76" s="14"/>
      <c r="G76" s="4"/>
      <c r="H76" s="40"/>
      <c r="I76" s="106"/>
      <c r="J76" s="107"/>
      <c r="K76" s="114" t="s">
        <v>104</v>
      </c>
      <c r="L76" s="4"/>
      <c r="M76" s="217">
        <v>16000</v>
      </c>
      <c r="N76" s="158"/>
      <c r="O76" s="158"/>
      <c r="P76" s="14" t="s">
        <v>104</v>
      </c>
      <c r="Q76" s="13"/>
      <c r="R76" s="116">
        <v>14000</v>
      </c>
      <c r="S76" s="50">
        <v>-2000</v>
      </c>
      <c r="T76" s="129" t="s">
        <v>182</v>
      </c>
      <c r="U76" s="13" t="s">
        <v>104</v>
      </c>
      <c r="V76" s="13"/>
      <c r="W76" s="171">
        <v>12000</v>
      </c>
      <c r="X76" s="173">
        <f t="shared" si="3"/>
        <v>-2000</v>
      </c>
      <c r="Y76" s="129" t="s">
        <v>242</v>
      </c>
    </row>
    <row r="77" spans="1:25" ht="15" customHeight="1" x14ac:dyDescent="0.2">
      <c r="A77" s="14"/>
      <c r="B77" s="4"/>
      <c r="C77" s="15"/>
      <c r="D77" s="106"/>
      <c r="E77" s="107"/>
      <c r="F77" s="14"/>
      <c r="G77" s="4"/>
      <c r="H77" s="40"/>
      <c r="I77" s="106"/>
      <c r="J77" s="107"/>
      <c r="K77" s="114" t="s">
        <v>106</v>
      </c>
      <c r="L77" s="4"/>
      <c r="M77" s="217">
        <v>4550</v>
      </c>
      <c r="N77" s="158"/>
      <c r="O77" s="158"/>
      <c r="P77" s="14" t="s">
        <v>106</v>
      </c>
      <c r="Q77" s="13"/>
      <c r="R77" s="116">
        <v>4550</v>
      </c>
      <c r="S77" s="50">
        <v>0</v>
      </c>
      <c r="T77" s="129"/>
      <c r="U77" s="13" t="s">
        <v>106</v>
      </c>
      <c r="V77" s="13"/>
      <c r="W77" s="171">
        <v>4550</v>
      </c>
      <c r="X77" s="173">
        <f t="shared" si="3"/>
        <v>0</v>
      </c>
      <c r="Y77" s="129" t="s">
        <v>238</v>
      </c>
    </row>
    <row r="78" spans="1:25" ht="15" customHeight="1" x14ac:dyDescent="0.2">
      <c r="A78" s="14"/>
      <c r="B78" s="4"/>
      <c r="C78" s="15"/>
      <c r="D78" s="106"/>
      <c r="E78" s="107"/>
      <c r="F78" s="14"/>
      <c r="G78" s="4"/>
      <c r="H78" s="40"/>
      <c r="I78" s="106"/>
      <c r="J78" s="107"/>
      <c r="K78" s="114" t="s">
        <v>92</v>
      </c>
      <c r="L78" s="4"/>
      <c r="M78" s="217">
        <v>43200</v>
      </c>
      <c r="N78" s="158"/>
      <c r="O78" s="158"/>
      <c r="P78" s="14" t="s">
        <v>92</v>
      </c>
      <c r="Q78" s="13"/>
      <c r="R78" s="116">
        <v>40500</v>
      </c>
      <c r="S78" s="50">
        <v>-2700</v>
      </c>
      <c r="T78" s="129" t="s">
        <v>182</v>
      </c>
      <c r="U78" s="13" t="s">
        <v>92</v>
      </c>
      <c r="V78" s="13"/>
      <c r="W78" s="171">
        <v>40500</v>
      </c>
      <c r="X78" s="173">
        <f t="shared" si="3"/>
        <v>0</v>
      </c>
      <c r="Y78" s="129" t="s">
        <v>238</v>
      </c>
    </row>
    <row r="79" spans="1:25" ht="15" customHeight="1" x14ac:dyDescent="0.2">
      <c r="A79" s="14"/>
      <c r="B79" s="4"/>
      <c r="C79" s="15"/>
      <c r="D79" s="106"/>
      <c r="E79" s="107"/>
      <c r="F79" s="14"/>
      <c r="G79" s="4"/>
      <c r="H79" s="40"/>
      <c r="I79" s="106"/>
      <c r="J79" s="107"/>
      <c r="K79" s="114" t="s">
        <v>93</v>
      </c>
      <c r="L79" s="4"/>
      <c r="M79" s="217">
        <v>42000</v>
      </c>
      <c r="N79" s="158"/>
      <c r="O79" s="158"/>
      <c r="P79" s="14" t="s">
        <v>93</v>
      </c>
      <c r="Q79" s="13"/>
      <c r="R79" s="116">
        <v>42000</v>
      </c>
      <c r="S79" s="50">
        <v>0</v>
      </c>
      <c r="T79" s="129"/>
      <c r="U79" s="13" t="s">
        <v>93</v>
      </c>
      <c r="V79" s="13"/>
      <c r="W79" s="171">
        <v>42000</v>
      </c>
      <c r="X79" s="173">
        <f t="shared" si="3"/>
        <v>0</v>
      </c>
      <c r="Y79" s="129" t="s">
        <v>238</v>
      </c>
    </row>
    <row r="80" spans="1:25" ht="15" customHeight="1" x14ac:dyDescent="0.2">
      <c r="A80" s="14"/>
      <c r="B80" s="4"/>
      <c r="C80" s="15"/>
      <c r="D80" s="106"/>
      <c r="E80" s="107"/>
      <c r="F80" s="14"/>
      <c r="G80" s="4"/>
      <c r="H80" s="40"/>
      <c r="I80" s="106"/>
      <c r="J80" s="107"/>
      <c r="K80" s="114" t="s">
        <v>94</v>
      </c>
      <c r="L80" s="4"/>
      <c r="M80" s="217">
        <v>148200</v>
      </c>
      <c r="N80" s="158"/>
      <c r="O80" s="158"/>
      <c r="P80" s="14" t="s">
        <v>94</v>
      </c>
      <c r="Q80" s="13"/>
      <c r="R80" s="116">
        <v>153900</v>
      </c>
      <c r="S80" s="50">
        <v>5700</v>
      </c>
      <c r="T80" s="129" t="s">
        <v>182</v>
      </c>
      <c r="U80" s="13" t="s">
        <v>94</v>
      </c>
      <c r="V80" s="13"/>
      <c r="W80" s="171">
        <v>153900</v>
      </c>
      <c r="X80" s="173">
        <f t="shared" si="3"/>
        <v>0</v>
      </c>
      <c r="Y80" s="129" t="s">
        <v>238</v>
      </c>
    </row>
    <row r="81" spans="1:25" ht="15" customHeight="1" x14ac:dyDescent="0.2">
      <c r="A81" s="14"/>
      <c r="B81" s="4"/>
      <c r="C81" s="15"/>
      <c r="D81" s="106"/>
      <c r="E81" s="107"/>
      <c r="F81" s="14"/>
      <c r="G81" s="4"/>
      <c r="H81" s="40"/>
      <c r="I81" s="106"/>
      <c r="J81" s="107"/>
      <c r="K81" s="114" t="s">
        <v>95</v>
      </c>
      <c r="L81" s="4"/>
      <c r="M81" s="217">
        <v>3100</v>
      </c>
      <c r="N81" s="158"/>
      <c r="O81" s="158"/>
      <c r="P81" s="14"/>
      <c r="Q81" s="13"/>
      <c r="R81" s="116"/>
      <c r="S81" s="50">
        <v>-3100</v>
      </c>
      <c r="T81" s="129" t="s">
        <v>175</v>
      </c>
      <c r="U81" s="13"/>
      <c r="V81" s="13"/>
      <c r="W81" s="171"/>
      <c r="X81" s="173"/>
      <c r="Y81" s="129"/>
    </row>
    <row r="82" spans="1:25" ht="15" customHeight="1" x14ac:dyDescent="0.2">
      <c r="A82" s="14"/>
      <c r="B82" s="4"/>
      <c r="C82" s="15"/>
      <c r="D82" s="106"/>
      <c r="E82" s="107"/>
      <c r="F82" s="14"/>
      <c r="G82" s="4"/>
      <c r="H82" s="40"/>
      <c r="I82" s="106"/>
      <c r="J82" s="107"/>
      <c r="K82" s="114" t="s">
        <v>97</v>
      </c>
      <c r="L82" s="4"/>
      <c r="M82" s="217">
        <v>3100</v>
      </c>
      <c r="N82" s="158"/>
      <c r="O82" s="158"/>
      <c r="P82" s="14" t="s">
        <v>97</v>
      </c>
      <c r="Q82" s="13"/>
      <c r="R82" s="116">
        <v>6200</v>
      </c>
      <c r="S82" s="50">
        <v>3100</v>
      </c>
      <c r="T82" s="129" t="s">
        <v>182</v>
      </c>
      <c r="U82" s="13" t="s">
        <v>97</v>
      </c>
      <c r="V82" s="13"/>
      <c r="W82" s="171">
        <v>6200</v>
      </c>
      <c r="X82" s="173">
        <f t="shared" si="3"/>
        <v>0</v>
      </c>
      <c r="Y82" s="129" t="s">
        <v>238</v>
      </c>
    </row>
    <row r="83" spans="1:25" ht="15" customHeight="1" x14ac:dyDescent="0.2">
      <c r="A83" s="14"/>
      <c r="B83" s="4"/>
      <c r="C83" s="15"/>
      <c r="D83" s="106"/>
      <c r="E83" s="107"/>
      <c r="F83" s="14"/>
      <c r="G83" s="4"/>
      <c r="H83" s="40"/>
      <c r="I83" s="106"/>
      <c r="J83" s="107"/>
      <c r="K83" s="114" t="s">
        <v>98</v>
      </c>
      <c r="L83" s="4"/>
      <c r="M83" s="217">
        <v>3500</v>
      </c>
      <c r="N83" s="158"/>
      <c r="O83" s="158"/>
      <c r="P83" s="14"/>
      <c r="Q83" s="13"/>
      <c r="R83" s="116"/>
      <c r="S83" s="50">
        <v>-3500</v>
      </c>
      <c r="T83" s="129" t="s">
        <v>175</v>
      </c>
      <c r="U83" s="13"/>
      <c r="V83" s="13"/>
      <c r="W83" s="171"/>
      <c r="X83" s="173"/>
      <c r="Y83" s="129"/>
    </row>
    <row r="84" spans="1:25" ht="15" customHeight="1" x14ac:dyDescent="0.2">
      <c r="A84" s="14"/>
      <c r="B84" s="4"/>
      <c r="C84" s="15"/>
      <c r="D84" s="106"/>
      <c r="E84" s="107"/>
      <c r="F84" s="14"/>
      <c r="G84" s="4"/>
      <c r="H84" s="40"/>
      <c r="I84" s="106"/>
      <c r="J84" s="107"/>
      <c r="K84" s="114" t="s">
        <v>99</v>
      </c>
      <c r="L84" s="4"/>
      <c r="M84" s="217">
        <v>5650</v>
      </c>
      <c r="N84" s="158"/>
      <c r="O84" s="158"/>
      <c r="P84" s="14" t="s">
        <v>99</v>
      </c>
      <c r="Q84" s="13"/>
      <c r="R84" s="116">
        <v>5650</v>
      </c>
      <c r="S84" s="50">
        <v>0</v>
      </c>
      <c r="T84" s="129"/>
      <c r="U84" s="13" t="s">
        <v>99</v>
      </c>
      <c r="V84" s="13"/>
      <c r="W84" s="171">
        <v>5650</v>
      </c>
      <c r="X84" s="173">
        <f t="shared" si="3"/>
        <v>0</v>
      </c>
      <c r="Y84" s="129" t="s">
        <v>238</v>
      </c>
    </row>
    <row r="85" spans="1:25" ht="15" customHeight="1" x14ac:dyDescent="0.2">
      <c r="A85" s="14"/>
      <c r="B85" s="4"/>
      <c r="C85" s="15"/>
      <c r="D85" s="106"/>
      <c r="E85" s="107"/>
      <c r="F85" s="14"/>
      <c r="G85" s="4"/>
      <c r="H85" s="40"/>
      <c r="I85" s="106"/>
      <c r="J85" s="107"/>
      <c r="K85" s="114" t="s">
        <v>100</v>
      </c>
      <c r="L85" s="4"/>
      <c r="M85" s="217">
        <v>5700</v>
      </c>
      <c r="N85" s="158"/>
      <c r="O85" s="158"/>
      <c r="P85" s="14"/>
      <c r="Q85" s="13"/>
      <c r="R85" s="116"/>
      <c r="S85" s="50">
        <v>-5700</v>
      </c>
      <c r="T85" s="129" t="s">
        <v>175</v>
      </c>
      <c r="U85" s="13"/>
      <c r="V85" s="13"/>
      <c r="W85" s="171"/>
      <c r="X85" s="173"/>
      <c r="Y85" s="129"/>
    </row>
    <row r="86" spans="1:25" ht="15" customHeight="1" x14ac:dyDescent="0.2">
      <c r="A86" s="14"/>
      <c r="B86" s="4"/>
      <c r="C86" s="15"/>
      <c r="D86" s="106"/>
      <c r="E86" s="107"/>
      <c r="F86" s="14"/>
      <c r="G86" s="4"/>
      <c r="H86" s="40"/>
      <c r="I86" s="106"/>
      <c r="J86" s="107"/>
      <c r="K86" s="114" t="s">
        <v>101</v>
      </c>
      <c r="L86" s="4"/>
      <c r="M86" s="217">
        <v>6050</v>
      </c>
      <c r="N86" s="158"/>
      <c r="O86" s="158"/>
      <c r="P86" s="14" t="s">
        <v>101</v>
      </c>
      <c r="Q86" s="13"/>
      <c r="R86" s="116">
        <v>6050</v>
      </c>
      <c r="S86" s="50">
        <v>0</v>
      </c>
      <c r="T86" s="129"/>
      <c r="U86" s="13" t="s">
        <v>210</v>
      </c>
      <c r="V86" s="13"/>
      <c r="W86" s="171">
        <v>6050</v>
      </c>
      <c r="X86" s="173">
        <f t="shared" si="3"/>
        <v>0</v>
      </c>
      <c r="Y86" s="129" t="s">
        <v>238</v>
      </c>
    </row>
    <row r="87" spans="1:25" ht="15" customHeight="1" x14ac:dyDescent="0.2">
      <c r="A87" s="14"/>
      <c r="B87" s="4"/>
      <c r="C87" s="15"/>
      <c r="D87" s="106"/>
      <c r="E87" s="107"/>
      <c r="F87" s="14"/>
      <c r="G87" s="4"/>
      <c r="H87" s="40"/>
      <c r="I87" s="106"/>
      <c r="J87" s="107"/>
      <c r="K87" s="114" t="s">
        <v>88</v>
      </c>
      <c r="L87" s="4"/>
      <c r="M87" s="217">
        <v>5600</v>
      </c>
      <c r="N87" s="158"/>
      <c r="O87" s="158"/>
      <c r="P87" s="14" t="s">
        <v>88</v>
      </c>
      <c r="Q87" s="13"/>
      <c r="R87" s="116">
        <v>5600</v>
      </c>
      <c r="S87" s="50">
        <v>0</v>
      </c>
      <c r="T87" s="129"/>
      <c r="U87" s="13" t="s">
        <v>88</v>
      </c>
      <c r="V87" s="13"/>
      <c r="W87" s="171">
        <v>5600</v>
      </c>
      <c r="X87" s="173">
        <f t="shared" si="3"/>
        <v>0</v>
      </c>
      <c r="Y87" s="129" t="s">
        <v>238</v>
      </c>
    </row>
    <row r="88" spans="1:25" ht="15" customHeight="1" x14ac:dyDescent="0.2">
      <c r="A88" s="14"/>
      <c r="B88" s="4"/>
      <c r="C88" s="15"/>
      <c r="D88" s="106"/>
      <c r="E88" s="107"/>
      <c r="F88" s="14"/>
      <c r="G88" s="4"/>
      <c r="H88" s="40"/>
      <c r="I88" s="106"/>
      <c r="J88" s="107"/>
      <c r="K88" s="114" t="s">
        <v>89</v>
      </c>
      <c r="L88" s="4"/>
      <c r="M88" s="217">
        <v>21000</v>
      </c>
      <c r="N88" s="158"/>
      <c r="O88" s="158"/>
      <c r="P88" s="14" t="s">
        <v>89</v>
      </c>
      <c r="Q88" s="13"/>
      <c r="R88" s="116">
        <v>21000</v>
      </c>
      <c r="S88" s="50">
        <v>0</v>
      </c>
      <c r="T88" s="129"/>
      <c r="U88" s="13" t="s">
        <v>89</v>
      </c>
      <c r="V88" s="13"/>
      <c r="W88" s="171">
        <v>21000</v>
      </c>
      <c r="X88" s="173">
        <f t="shared" si="3"/>
        <v>0</v>
      </c>
      <c r="Y88" s="129" t="s">
        <v>238</v>
      </c>
    </row>
    <row r="89" spans="1:25" ht="15" customHeight="1" x14ac:dyDescent="0.2">
      <c r="A89" s="14"/>
      <c r="B89" s="4"/>
      <c r="C89" s="15"/>
      <c r="D89" s="106"/>
      <c r="E89" s="107"/>
      <c r="F89" s="14"/>
      <c r="G89" s="4"/>
      <c r="H89" s="40"/>
      <c r="I89" s="106"/>
      <c r="J89" s="107"/>
      <c r="K89" s="114"/>
      <c r="L89" s="4"/>
      <c r="M89" s="217"/>
      <c r="N89" s="158"/>
      <c r="O89" s="158"/>
      <c r="P89" s="14"/>
      <c r="Q89" s="13"/>
      <c r="R89" s="116"/>
      <c r="S89" s="50">
        <v>0</v>
      </c>
      <c r="T89" s="129"/>
      <c r="U89" s="13" t="s">
        <v>159</v>
      </c>
      <c r="V89" s="13"/>
      <c r="W89" s="171">
        <v>500</v>
      </c>
      <c r="X89" s="173">
        <f t="shared" si="3"/>
        <v>500</v>
      </c>
      <c r="Y89" s="129" t="s">
        <v>232</v>
      </c>
    </row>
    <row r="90" spans="1:25" ht="15" customHeight="1" x14ac:dyDescent="0.2">
      <c r="A90" s="14"/>
      <c r="B90" s="4"/>
      <c r="C90" s="15"/>
      <c r="D90" s="106"/>
      <c r="E90" s="107"/>
      <c r="F90" s="14"/>
      <c r="G90" s="4"/>
      <c r="H90" s="40"/>
      <c r="I90" s="106"/>
      <c r="J90" s="107"/>
      <c r="K90" s="114"/>
      <c r="L90" s="4"/>
      <c r="M90" s="217"/>
      <c r="N90" s="158"/>
      <c r="O90" s="158"/>
      <c r="P90" s="14"/>
      <c r="Q90" s="13"/>
      <c r="R90" s="116"/>
      <c r="S90" s="50">
        <v>0</v>
      </c>
      <c r="T90" s="129"/>
      <c r="U90" s="13" t="s">
        <v>71</v>
      </c>
      <c r="V90" s="13"/>
      <c r="W90" s="171">
        <v>250</v>
      </c>
      <c r="X90" s="173">
        <f t="shared" si="3"/>
        <v>250</v>
      </c>
      <c r="Y90" s="129" t="s">
        <v>232</v>
      </c>
    </row>
    <row r="91" spans="1:25" ht="15" customHeight="1" x14ac:dyDescent="0.2">
      <c r="A91" s="14"/>
      <c r="B91" s="4"/>
      <c r="C91" s="15"/>
      <c r="D91" s="106"/>
      <c r="E91" s="107"/>
      <c r="F91" s="14"/>
      <c r="G91" s="4"/>
      <c r="H91" s="40"/>
      <c r="I91" s="106"/>
      <c r="J91" s="107"/>
      <c r="K91" s="114" t="s">
        <v>111</v>
      </c>
      <c r="L91" s="4"/>
      <c r="M91" s="217">
        <v>500</v>
      </c>
      <c r="N91" s="158"/>
      <c r="O91" s="158"/>
      <c r="P91" s="14" t="s">
        <v>111</v>
      </c>
      <c r="Q91" s="13"/>
      <c r="R91" s="116">
        <v>500</v>
      </c>
      <c r="S91" s="50">
        <v>0</v>
      </c>
      <c r="T91" s="129"/>
      <c r="U91" s="13" t="s">
        <v>111</v>
      </c>
      <c r="V91" s="13"/>
      <c r="W91" s="171">
        <v>500</v>
      </c>
      <c r="X91" s="173">
        <f t="shared" si="3"/>
        <v>0</v>
      </c>
      <c r="Y91" s="129" t="s">
        <v>238</v>
      </c>
    </row>
    <row r="92" spans="1:25" ht="15" customHeight="1" x14ac:dyDescent="0.2">
      <c r="A92" s="14"/>
      <c r="B92" s="4"/>
      <c r="C92" s="15"/>
      <c r="D92" s="106"/>
      <c r="E92" s="107"/>
      <c r="F92" s="14"/>
      <c r="G92" s="4"/>
      <c r="H92" s="40"/>
      <c r="I92" s="106"/>
      <c r="J92" s="107"/>
      <c r="K92" s="114" t="s">
        <v>112</v>
      </c>
      <c r="L92" s="4"/>
      <c r="M92" s="217">
        <v>750</v>
      </c>
      <c r="N92" s="158"/>
      <c r="O92" s="158"/>
      <c r="P92" s="14" t="s">
        <v>112</v>
      </c>
      <c r="Q92" s="13"/>
      <c r="R92" s="116">
        <v>750</v>
      </c>
      <c r="S92" s="50">
        <v>0</v>
      </c>
      <c r="T92" s="129"/>
      <c r="U92" s="13" t="s">
        <v>211</v>
      </c>
      <c r="V92" s="13"/>
      <c r="W92" s="171">
        <v>750</v>
      </c>
      <c r="X92" s="173">
        <f t="shared" si="3"/>
        <v>0</v>
      </c>
      <c r="Y92" s="129" t="s">
        <v>238</v>
      </c>
    </row>
    <row r="93" spans="1:25" ht="15" customHeight="1" x14ac:dyDescent="0.2">
      <c r="A93" s="14"/>
      <c r="B93" s="4"/>
      <c r="C93" s="15"/>
      <c r="D93" s="106"/>
      <c r="E93" s="107"/>
      <c r="F93" s="14"/>
      <c r="G93" s="4"/>
      <c r="H93" s="40"/>
      <c r="I93" s="106"/>
      <c r="J93" s="107"/>
      <c r="K93" s="114" t="s">
        <v>113</v>
      </c>
      <c r="L93" s="4"/>
      <c r="M93" s="217">
        <v>4500</v>
      </c>
      <c r="N93" s="158"/>
      <c r="O93" s="158"/>
      <c r="P93" s="14" t="s">
        <v>113</v>
      </c>
      <c r="Q93" s="13"/>
      <c r="R93" s="116">
        <v>4500</v>
      </c>
      <c r="S93" s="50">
        <v>0</v>
      </c>
      <c r="T93" s="129"/>
      <c r="U93" s="13" t="s">
        <v>113</v>
      </c>
      <c r="V93" s="13"/>
      <c r="W93" s="171">
        <v>4500</v>
      </c>
      <c r="X93" s="173">
        <f t="shared" si="3"/>
        <v>0</v>
      </c>
      <c r="Y93" s="129" t="s">
        <v>238</v>
      </c>
    </row>
    <row r="94" spans="1:25" ht="15" customHeight="1" x14ac:dyDescent="0.2">
      <c r="A94" s="14"/>
      <c r="B94" s="4"/>
      <c r="C94" s="15"/>
      <c r="D94" s="106"/>
      <c r="E94" s="107"/>
      <c r="F94" s="14"/>
      <c r="G94" s="4"/>
      <c r="H94" s="40"/>
      <c r="I94" s="106"/>
      <c r="J94" s="107"/>
      <c r="K94" s="114" t="s">
        <v>114</v>
      </c>
      <c r="L94" s="4"/>
      <c r="M94" s="217">
        <v>201500</v>
      </c>
      <c r="N94" s="158"/>
      <c r="O94" s="158"/>
      <c r="P94" s="14" t="s">
        <v>114</v>
      </c>
      <c r="Q94" s="13"/>
      <c r="R94" s="116">
        <v>201500</v>
      </c>
      <c r="S94" s="50">
        <v>0</v>
      </c>
      <c r="T94" s="129"/>
      <c r="U94" s="13" t="s">
        <v>114</v>
      </c>
      <c r="V94" s="13"/>
      <c r="W94" s="171">
        <v>201500</v>
      </c>
      <c r="X94" s="173">
        <f t="shared" si="3"/>
        <v>0</v>
      </c>
      <c r="Y94" s="129" t="s">
        <v>238</v>
      </c>
    </row>
    <row r="95" spans="1:25" ht="15" customHeight="1" x14ac:dyDescent="0.2">
      <c r="A95" s="14"/>
      <c r="B95" s="4"/>
      <c r="C95" s="15"/>
      <c r="D95" s="106"/>
      <c r="E95" s="107"/>
      <c r="F95" s="14"/>
      <c r="G95" s="4"/>
      <c r="H95" s="40"/>
      <c r="I95" s="106"/>
      <c r="J95" s="107"/>
      <c r="K95" s="114" t="s">
        <v>115</v>
      </c>
      <c r="L95" s="4"/>
      <c r="M95" s="217">
        <v>1300</v>
      </c>
      <c r="N95" s="158"/>
      <c r="O95" s="158"/>
      <c r="P95" s="14" t="s">
        <v>115</v>
      </c>
      <c r="Q95" s="13"/>
      <c r="R95" s="116">
        <v>1300</v>
      </c>
      <c r="S95" s="50">
        <v>0</v>
      </c>
      <c r="T95" s="129"/>
      <c r="U95" s="13" t="s">
        <v>115</v>
      </c>
      <c r="V95" s="13"/>
      <c r="W95" s="171">
        <v>1300</v>
      </c>
      <c r="X95" s="173">
        <f t="shared" si="3"/>
        <v>0</v>
      </c>
      <c r="Y95" s="129" t="s">
        <v>238</v>
      </c>
    </row>
    <row r="96" spans="1:25" ht="15" customHeight="1" x14ac:dyDescent="0.2">
      <c r="A96" s="14"/>
      <c r="B96" s="4"/>
      <c r="C96" s="15"/>
      <c r="D96" s="106"/>
      <c r="E96" s="107"/>
      <c r="F96" s="14"/>
      <c r="G96" s="4"/>
      <c r="H96" s="40"/>
      <c r="I96" s="106"/>
      <c r="J96" s="107"/>
      <c r="K96" s="114" t="s">
        <v>118</v>
      </c>
      <c r="L96" s="4"/>
      <c r="M96" s="217">
        <v>16400</v>
      </c>
      <c r="N96" s="158"/>
      <c r="O96" s="158"/>
      <c r="P96" s="14" t="s">
        <v>118</v>
      </c>
      <c r="Q96" s="13"/>
      <c r="R96" s="116">
        <v>16400</v>
      </c>
      <c r="S96" s="50">
        <v>0</v>
      </c>
      <c r="T96" s="129"/>
      <c r="U96" s="13" t="s">
        <v>118</v>
      </c>
      <c r="V96" s="13"/>
      <c r="W96" s="171">
        <v>28000</v>
      </c>
      <c r="X96" s="173">
        <f t="shared" si="3"/>
        <v>11600</v>
      </c>
      <c r="Y96" s="129" t="s">
        <v>240</v>
      </c>
    </row>
    <row r="97" spans="1:25" ht="15" customHeight="1" x14ac:dyDescent="0.2">
      <c r="A97" s="14"/>
      <c r="B97" s="4"/>
      <c r="C97" s="15"/>
      <c r="D97" s="106"/>
      <c r="E97" s="107"/>
      <c r="F97" s="14"/>
      <c r="G97" s="4"/>
      <c r="H97" s="40"/>
      <c r="I97" s="106"/>
      <c r="J97" s="107"/>
      <c r="K97" s="114" t="s">
        <v>117</v>
      </c>
      <c r="L97" s="4"/>
      <c r="M97" s="217">
        <v>132000</v>
      </c>
      <c r="N97" s="158"/>
      <c r="O97" s="158"/>
      <c r="P97" s="14" t="s">
        <v>117</v>
      </c>
      <c r="Q97" s="13"/>
      <c r="R97" s="116">
        <v>115500</v>
      </c>
      <c r="S97" s="50">
        <v>-16500</v>
      </c>
      <c r="T97" s="129"/>
      <c r="U97" s="13" t="s">
        <v>117</v>
      </c>
      <c r="V97" s="13"/>
      <c r="W97" s="171">
        <v>140000</v>
      </c>
      <c r="X97" s="173">
        <f t="shared" si="3"/>
        <v>24500</v>
      </c>
      <c r="Y97" s="129" t="s">
        <v>240</v>
      </c>
    </row>
    <row r="98" spans="1:25" ht="15" customHeight="1" x14ac:dyDescent="0.2">
      <c r="A98" s="14"/>
      <c r="B98" s="4"/>
      <c r="C98" s="15"/>
      <c r="D98" s="106"/>
      <c r="E98" s="107"/>
      <c r="F98" s="14"/>
      <c r="G98" s="4"/>
      <c r="H98" s="40"/>
      <c r="I98" s="106"/>
      <c r="J98" s="107"/>
      <c r="K98" s="114" t="s">
        <v>116</v>
      </c>
      <c r="L98" s="4"/>
      <c r="M98" s="217">
        <v>35500</v>
      </c>
      <c r="N98" s="158"/>
      <c r="O98" s="158"/>
      <c r="P98" s="14" t="s">
        <v>116</v>
      </c>
      <c r="Q98" s="13"/>
      <c r="R98" s="116">
        <v>35500</v>
      </c>
      <c r="S98" s="50">
        <v>0</v>
      </c>
      <c r="T98" s="129"/>
      <c r="U98" s="13" t="s">
        <v>116</v>
      </c>
      <c r="V98" s="13"/>
      <c r="W98" s="171">
        <v>35500</v>
      </c>
      <c r="X98" s="173">
        <f t="shared" si="3"/>
        <v>0</v>
      </c>
      <c r="Y98" s="129" t="s">
        <v>238</v>
      </c>
    </row>
    <row r="99" spans="1:25" ht="15" customHeight="1" x14ac:dyDescent="0.3">
      <c r="A99" s="14"/>
      <c r="B99" s="4"/>
      <c r="C99" s="15"/>
      <c r="D99" s="106"/>
      <c r="E99" s="107"/>
      <c r="F99" s="14"/>
      <c r="G99" s="4"/>
      <c r="H99" s="40"/>
      <c r="I99" s="106"/>
      <c r="J99" s="107"/>
      <c r="K99" s="114" t="s">
        <v>121</v>
      </c>
      <c r="L99" s="4"/>
      <c r="M99" s="217">
        <v>22500</v>
      </c>
      <c r="N99" s="158"/>
      <c r="O99" s="158"/>
      <c r="P99" s="14" t="s">
        <v>121</v>
      </c>
      <c r="Q99" s="13"/>
      <c r="R99" s="116">
        <v>22500</v>
      </c>
      <c r="S99" s="50">
        <v>0</v>
      </c>
      <c r="T99" s="129"/>
      <c r="U99" s="13" t="s">
        <v>212</v>
      </c>
      <c r="V99" s="13"/>
      <c r="W99" s="171">
        <v>22500</v>
      </c>
      <c r="X99" s="173">
        <f t="shared" si="3"/>
        <v>0</v>
      </c>
      <c r="Y99" s="129" t="s">
        <v>238</v>
      </c>
    </row>
    <row r="100" spans="1:25" ht="15" customHeight="1" x14ac:dyDescent="0.2">
      <c r="A100" s="14"/>
      <c r="B100" s="4"/>
      <c r="C100" s="15"/>
      <c r="D100" s="106"/>
      <c r="E100" s="107"/>
      <c r="F100" s="14"/>
      <c r="G100" s="4"/>
      <c r="H100" s="40"/>
      <c r="I100" s="106"/>
      <c r="J100" s="107"/>
      <c r="K100" s="114" t="s">
        <v>105</v>
      </c>
      <c r="L100" s="4"/>
      <c r="M100" s="217">
        <v>5250</v>
      </c>
      <c r="N100" s="158"/>
      <c r="O100" s="158"/>
      <c r="P100" s="14" t="s">
        <v>105</v>
      </c>
      <c r="Q100" s="13"/>
      <c r="R100" s="116">
        <v>7000</v>
      </c>
      <c r="S100" s="50">
        <v>1750</v>
      </c>
      <c r="T100" s="129" t="s">
        <v>182</v>
      </c>
      <c r="U100" s="13" t="s">
        <v>213</v>
      </c>
      <c r="V100" s="13"/>
      <c r="W100" s="171">
        <v>7000</v>
      </c>
      <c r="X100" s="173">
        <f t="shared" si="3"/>
        <v>0</v>
      </c>
      <c r="Y100" s="129" t="s">
        <v>238</v>
      </c>
    </row>
    <row r="101" spans="1:25" ht="15" customHeight="1" x14ac:dyDescent="0.2">
      <c r="A101" s="14"/>
      <c r="B101" s="4"/>
      <c r="C101" s="15"/>
      <c r="D101" s="106"/>
      <c r="E101" s="107"/>
      <c r="F101" s="14"/>
      <c r="G101" s="4"/>
      <c r="H101" s="40"/>
      <c r="I101" s="106"/>
      <c r="J101" s="107"/>
      <c r="K101" s="114" t="s">
        <v>96</v>
      </c>
      <c r="L101" s="4"/>
      <c r="M101" s="217">
        <v>5000</v>
      </c>
      <c r="N101" s="158"/>
      <c r="O101" s="158"/>
      <c r="P101" s="14" t="s">
        <v>96</v>
      </c>
      <c r="Q101" s="13"/>
      <c r="R101" s="116">
        <v>5000</v>
      </c>
      <c r="S101" s="50">
        <v>0</v>
      </c>
      <c r="T101" s="129"/>
      <c r="U101" s="13" t="s">
        <v>96</v>
      </c>
      <c r="V101" s="13"/>
      <c r="W101" s="171">
        <v>5000</v>
      </c>
      <c r="X101" s="173">
        <f t="shared" si="3"/>
        <v>0</v>
      </c>
      <c r="Y101" s="129" t="s">
        <v>238</v>
      </c>
    </row>
    <row r="102" spans="1:25" ht="15" customHeight="1" x14ac:dyDescent="0.2">
      <c r="A102" s="14"/>
      <c r="B102" s="4"/>
      <c r="C102" s="15"/>
      <c r="D102" s="106"/>
      <c r="E102" s="107"/>
      <c r="F102" s="14"/>
      <c r="G102" s="4"/>
      <c r="H102" s="40"/>
      <c r="I102" s="106"/>
      <c r="J102" s="107"/>
      <c r="K102" s="114" t="s">
        <v>86</v>
      </c>
      <c r="L102" s="4"/>
      <c r="M102" s="217">
        <v>56840</v>
      </c>
      <c r="N102" s="158"/>
      <c r="O102" s="158"/>
      <c r="P102" s="14" t="s">
        <v>86</v>
      </c>
      <c r="Q102" s="13"/>
      <c r="R102" s="116">
        <v>55125</v>
      </c>
      <c r="S102" s="50">
        <v>-1715</v>
      </c>
      <c r="T102" s="129" t="s">
        <v>183</v>
      </c>
      <c r="U102" s="13"/>
      <c r="V102" s="13"/>
      <c r="W102" s="171"/>
      <c r="X102" s="173">
        <f t="shared" si="3"/>
        <v>-55125</v>
      </c>
      <c r="Y102" s="129" t="s">
        <v>247</v>
      </c>
    </row>
    <row r="103" spans="1:25" ht="15" customHeight="1" x14ac:dyDescent="0.2">
      <c r="A103" s="14"/>
      <c r="B103" s="4"/>
      <c r="C103" s="15"/>
      <c r="D103" s="106"/>
      <c r="E103" s="107"/>
      <c r="F103" s="14"/>
      <c r="G103" s="4"/>
      <c r="H103" s="40"/>
      <c r="I103" s="106"/>
      <c r="J103" s="107"/>
      <c r="K103" s="114" t="s">
        <v>90</v>
      </c>
      <c r="L103" s="4"/>
      <c r="M103" s="217">
        <v>4200</v>
      </c>
      <c r="N103" s="158"/>
      <c r="O103" s="158"/>
      <c r="P103" s="14" t="s">
        <v>90</v>
      </c>
      <c r="Q103" s="13"/>
      <c r="R103" s="116">
        <v>15000</v>
      </c>
      <c r="S103" s="50">
        <v>10800</v>
      </c>
      <c r="T103" s="129" t="s">
        <v>184</v>
      </c>
      <c r="U103" s="13"/>
      <c r="V103" s="13"/>
      <c r="W103" s="171"/>
      <c r="X103" s="173">
        <f t="shared" si="3"/>
        <v>-15000</v>
      </c>
      <c r="Y103" s="129" t="s">
        <v>247</v>
      </c>
    </row>
    <row r="104" spans="1:25" ht="15" customHeight="1" x14ac:dyDescent="0.2">
      <c r="A104" s="14"/>
      <c r="B104" s="4"/>
      <c r="C104" s="15"/>
      <c r="D104" s="106"/>
      <c r="E104" s="107"/>
      <c r="F104" s="14"/>
      <c r="G104" s="4"/>
      <c r="H104" s="40"/>
      <c r="I104" s="106"/>
      <c r="J104" s="107"/>
      <c r="K104" s="114" t="s">
        <v>91</v>
      </c>
      <c r="L104" s="4"/>
      <c r="M104" s="217">
        <v>1000</v>
      </c>
      <c r="N104" s="158"/>
      <c r="O104" s="158"/>
      <c r="P104" s="14" t="s">
        <v>91</v>
      </c>
      <c r="Q104" s="13"/>
      <c r="R104" s="116">
        <v>1000</v>
      </c>
      <c r="S104" s="50">
        <v>0</v>
      </c>
      <c r="T104" s="129"/>
      <c r="U104" s="13"/>
      <c r="V104" s="13"/>
      <c r="W104" s="171"/>
      <c r="X104" s="173">
        <f t="shared" si="3"/>
        <v>-1000</v>
      </c>
      <c r="Y104" s="129" t="s">
        <v>247</v>
      </c>
    </row>
    <row r="105" spans="1:25" ht="15" customHeight="1" x14ac:dyDescent="0.2">
      <c r="A105" s="14"/>
      <c r="B105" s="4"/>
      <c r="C105" s="15"/>
      <c r="D105" s="106"/>
      <c r="E105" s="107"/>
      <c r="F105" s="14"/>
      <c r="G105" s="4"/>
      <c r="H105" s="40"/>
      <c r="I105" s="106"/>
      <c r="J105" s="107"/>
      <c r="K105" s="114" t="s">
        <v>120</v>
      </c>
      <c r="L105" s="4"/>
      <c r="M105" s="217">
        <v>20000</v>
      </c>
      <c r="N105" s="158"/>
      <c r="O105" s="158"/>
      <c r="P105" s="14"/>
      <c r="Q105" s="13"/>
      <c r="R105" s="116"/>
      <c r="S105" s="50">
        <v>-20000</v>
      </c>
      <c r="T105" s="129" t="s">
        <v>175</v>
      </c>
      <c r="U105" s="13"/>
      <c r="V105" s="13"/>
      <c r="W105" s="171"/>
      <c r="X105" s="173"/>
      <c r="Y105" s="129"/>
    </row>
    <row r="106" spans="1:25" ht="15" customHeight="1" x14ac:dyDescent="0.2">
      <c r="A106" s="14"/>
      <c r="B106" s="4"/>
      <c r="C106" s="15"/>
      <c r="D106" s="106"/>
      <c r="E106" s="107"/>
      <c r="F106" s="14"/>
      <c r="G106" s="4"/>
      <c r="H106" s="40"/>
      <c r="I106" s="106"/>
      <c r="J106" s="107"/>
      <c r="K106" s="114" t="s">
        <v>124</v>
      </c>
      <c r="L106" s="4"/>
      <c r="M106" s="217">
        <v>4500</v>
      </c>
      <c r="N106" s="158"/>
      <c r="O106" s="158"/>
      <c r="P106" s="14" t="s">
        <v>124</v>
      </c>
      <c r="Q106" s="13"/>
      <c r="R106" s="116">
        <v>4500</v>
      </c>
      <c r="S106" s="50">
        <v>0</v>
      </c>
      <c r="T106" s="129"/>
      <c r="U106" s="13"/>
      <c r="V106" s="13"/>
      <c r="W106" s="171"/>
      <c r="X106" s="173">
        <f t="shared" si="3"/>
        <v>-4500</v>
      </c>
      <c r="Y106" s="129" t="s">
        <v>247</v>
      </c>
    </row>
    <row r="107" spans="1:25" ht="15" customHeight="1" x14ac:dyDescent="0.2">
      <c r="A107" s="14"/>
      <c r="B107" s="4"/>
      <c r="C107" s="15"/>
      <c r="D107" s="106"/>
      <c r="E107" s="107"/>
      <c r="F107" s="14"/>
      <c r="G107" s="4"/>
      <c r="H107" s="40"/>
      <c r="I107" s="106"/>
      <c r="J107" s="107"/>
      <c r="K107" s="114" t="s">
        <v>125</v>
      </c>
      <c r="L107" s="4"/>
      <c r="M107" s="217">
        <v>7150</v>
      </c>
      <c r="N107" s="158"/>
      <c r="O107" s="158"/>
      <c r="P107" s="14" t="s">
        <v>125</v>
      </c>
      <c r="Q107" s="13"/>
      <c r="R107" s="116">
        <v>7150</v>
      </c>
      <c r="S107" s="50">
        <v>0</v>
      </c>
      <c r="T107" s="129"/>
      <c r="U107" s="13"/>
      <c r="V107" s="13"/>
      <c r="W107" s="171"/>
      <c r="X107" s="173">
        <f t="shared" si="3"/>
        <v>-7150</v>
      </c>
      <c r="Y107" s="129" t="s">
        <v>247</v>
      </c>
    </row>
    <row r="108" spans="1:25" ht="15" customHeight="1" x14ac:dyDescent="0.2">
      <c r="A108" s="14"/>
      <c r="B108" s="4"/>
      <c r="C108" s="15"/>
      <c r="D108" s="106"/>
      <c r="E108" s="107"/>
      <c r="F108" s="14"/>
      <c r="G108" s="4"/>
      <c r="H108" s="40"/>
      <c r="I108" s="106"/>
      <c r="J108" s="107"/>
      <c r="K108" s="114"/>
      <c r="L108" s="4"/>
      <c r="M108" s="217"/>
      <c r="N108" s="158"/>
      <c r="O108" s="158"/>
      <c r="P108" s="14"/>
      <c r="Q108" s="13"/>
      <c r="R108" s="116"/>
      <c r="S108" s="50"/>
      <c r="T108" s="129"/>
      <c r="U108" s="13" t="s">
        <v>214</v>
      </c>
      <c r="V108" s="13"/>
      <c r="W108" s="171">
        <v>13500</v>
      </c>
      <c r="X108" s="173">
        <f t="shared" si="3"/>
        <v>13500</v>
      </c>
      <c r="Y108" s="129" t="s">
        <v>246</v>
      </c>
    </row>
    <row r="109" spans="1:25" ht="15" customHeight="1" x14ac:dyDescent="0.2">
      <c r="A109" s="14"/>
      <c r="B109" s="4"/>
      <c r="C109" s="15"/>
      <c r="D109" s="106"/>
      <c r="E109" s="107"/>
      <c r="F109" s="14"/>
      <c r="G109" s="4"/>
      <c r="H109" s="40"/>
      <c r="I109" s="106"/>
      <c r="J109" s="107"/>
      <c r="K109" s="114" t="s">
        <v>122</v>
      </c>
      <c r="L109" s="4"/>
      <c r="M109" s="217">
        <v>66000</v>
      </c>
      <c r="N109" s="158"/>
      <c r="O109" s="158"/>
      <c r="P109" s="14" t="s">
        <v>122</v>
      </c>
      <c r="Q109" s="13"/>
      <c r="R109" s="116">
        <v>72600</v>
      </c>
      <c r="S109" s="50">
        <v>6600</v>
      </c>
      <c r="T109" s="129" t="s">
        <v>182</v>
      </c>
      <c r="U109" s="13" t="s">
        <v>122</v>
      </c>
      <c r="V109" s="13"/>
      <c r="W109" s="171">
        <v>72600</v>
      </c>
      <c r="X109" s="173">
        <f t="shared" si="3"/>
        <v>0</v>
      </c>
      <c r="Y109" s="129" t="s">
        <v>238</v>
      </c>
    </row>
    <row r="110" spans="1:25" ht="15" customHeight="1" x14ac:dyDescent="0.2">
      <c r="A110" s="14"/>
      <c r="B110" s="4"/>
      <c r="C110" s="15"/>
      <c r="D110" s="106"/>
      <c r="E110" s="107"/>
      <c r="F110" s="14"/>
      <c r="G110" s="4"/>
      <c r="H110" s="40"/>
      <c r="I110" s="106"/>
      <c r="J110" s="107"/>
      <c r="K110" s="114"/>
      <c r="L110" s="4"/>
      <c r="M110" s="217"/>
      <c r="N110" s="158"/>
      <c r="O110" s="158"/>
      <c r="P110" s="14" t="s">
        <v>156</v>
      </c>
      <c r="Q110" s="13"/>
      <c r="R110" s="116">
        <v>15400</v>
      </c>
      <c r="S110" s="50">
        <v>15400</v>
      </c>
      <c r="T110" s="129" t="s">
        <v>174</v>
      </c>
      <c r="U110" s="13" t="s">
        <v>215</v>
      </c>
      <c r="V110" s="13"/>
      <c r="W110" s="171">
        <v>19250</v>
      </c>
      <c r="X110" s="173">
        <f t="shared" si="3"/>
        <v>3850</v>
      </c>
      <c r="Y110" s="129" t="s">
        <v>254</v>
      </c>
    </row>
    <row r="111" spans="1:25" ht="15" customHeight="1" x14ac:dyDescent="0.2">
      <c r="A111" s="14"/>
      <c r="B111" s="4"/>
      <c r="C111" s="15"/>
      <c r="D111" s="106"/>
      <c r="E111" s="107"/>
      <c r="F111" s="14"/>
      <c r="G111" s="4"/>
      <c r="H111" s="40"/>
      <c r="I111" s="106"/>
      <c r="J111" s="107"/>
      <c r="K111" s="114" t="s">
        <v>129</v>
      </c>
      <c r="L111" s="4"/>
      <c r="M111" s="217">
        <v>6000</v>
      </c>
      <c r="N111" s="158"/>
      <c r="O111" s="158"/>
      <c r="P111" s="14" t="s">
        <v>129</v>
      </c>
      <c r="Q111" s="13"/>
      <c r="R111" s="116">
        <v>1200</v>
      </c>
      <c r="S111" s="50">
        <v>-4800</v>
      </c>
      <c r="T111" s="129" t="s">
        <v>182</v>
      </c>
      <c r="U111" s="13" t="s">
        <v>216</v>
      </c>
      <c r="V111" s="13"/>
      <c r="W111" s="171">
        <v>6000</v>
      </c>
      <c r="X111" s="173">
        <f t="shared" si="3"/>
        <v>4800</v>
      </c>
      <c r="Y111" s="129" t="s">
        <v>252</v>
      </c>
    </row>
    <row r="112" spans="1:25" ht="15" customHeight="1" x14ac:dyDescent="0.2">
      <c r="A112" s="14"/>
      <c r="B112" s="4"/>
      <c r="C112" s="15"/>
      <c r="D112" s="106"/>
      <c r="E112" s="107"/>
      <c r="F112" s="14"/>
      <c r="G112" s="4"/>
      <c r="H112" s="40"/>
      <c r="I112" s="106"/>
      <c r="J112" s="107"/>
      <c r="K112" s="114"/>
      <c r="L112" s="4"/>
      <c r="M112" s="217"/>
      <c r="N112" s="158"/>
      <c r="O112" s="158"/>
      <c r="P112" s="14"/>
      <c r="Q112" s="13"/>
      <c r="R112" s="116"/>
      <c r="S112" s="50"/>
      <c r="T112" s="129"/>
      <c r="U112" s="13" t="s">
        <v>217</v>
      </c>
      <c r="V112" s="13"/>
      <c r="W112" s="171">
        <v>125000</v>
      </c>
      <c r="X112" s="173">
        <f t="shared" si="3"/>
        <v>125000</v>
      </c>
      <c r="Y112" s="129" t="s">
        <v>255</v>
      </c>
    </row>
    <row r="113" spans="1:25" ht="15" customHeight="1" x14ac:dyDescent="0.2">
      <c r="A113" s="14"/>
      <c r="B113" s="4"/>
      <c r="C113" s="15"/>
      <c r="D113" s="106"/>
      <c r="E113" s="107"/>
      <c r="F113" s="14"/>
      <c r="G113" s="4"/>
      <c r="H113" s="40"/>
      <c r="I113" s="106"/>
      <c r="J113" s="107"/>
      <c r="K113" s="114" t="s">
        <v>87</v>
      </c>
      <c r="L113" s="4"/>
      <c r="M113" s="217">
        <v>39325</v>
      </c>
      <c r="N113" s="158"/>
      <c r="O113" s="158"/>
      <c r="P113" s="14" t="s">
        <v>87</v>
      </c>
      <c r="Q113" s="13"/>
      <c r="R113" s="116">
        <v>39325</v>
      </c>
      <c r="S113" s="50">
        <v>0</v>
      </c>
      <c r="T113" s="129"/>
      <c r="U113" s="13" t="s">
        <v>218</v>
      </c>
      <c r="V113" s="13"/>
      <c r="W113" s="171">
        <v>21450</v>
      </c>
      <c r="X113" s="173">
        <f t="shared" si="3"/>
        <v>-17875</v>
      </c>
      <c r="Y113" s="129" t="s">
        <v>248</v>
      </c>
    </row>
    <row r="114" spans="1:25" ht="15" customHeight="1" x14ac:dyDescent="0.2">
      <c r="A114" s="14"/>
      <c r="B114" s="4"/>
      <c r="C114" s="15"/>
      <c r="D114" s="106"/>
      <c r="E114" s="107"/>
      <c r="F114" s="14"/>
      <c r="G114" s="4"/>
      <c r="H114" s="40"/>
      <c r="I114" s="106"/>
      <c r="J114" s="107"/>
      <c r="K114" s="114" t="s">
        <v>123</v>
      </c>
      <c r="L114" s="4"/>
      <c r="M114" s="217">
        <v>6000</v>
      </c>
      <c r="N114" s="158"/>
      <c r="O114" s="158"/>
      <c r="P114" s="14" t="s">
        <v>123</v>
      </c>
      <c r="Q114" s="13"/>
      <c r="R114" s="116">
        <v>6000</v>
      </c>
      <c r="S114" s="50">
        <v>0</v>
      </c>
      <c r="T114" s="129"/>
      <c r="U114" s="13" t="s">
        <v>219</v>
      </c>
      <c r="V114" s="13"/>
      <c r="W114" s="171">
        <v>6000</v>
      </c>
      <c r="X114" s="173">
        <f t="shared" si="3"/>
        <v>0</v>
      </c>
      <c r="Y114" s="129" t="s">
        <v>238</v>
      </c>
    </row>
    <row r="115" spans="1:25" ht="15" customHeight="1" x14ac:dyDescent="0.2">
      <c r="A115" s="14"/>
      <c r="B115" s="4"/>
      <c r="C115" s="15"/>
      <c r="D115" s="106"/>
      <c r="E115" s="107"/>
      <c r="F115" s="14"/>
      <c r="G115" s="4"/>
      <c r="H115" s="40"/>
      <c r="I115" s="106"/>
      <c r="J115" s="107"/>
      <c r="K115" s="114"/>
      <c r="L115" s="4"/>
      <c r="M115" s="217"/>
      <c r="N115" s="158"/>
      <c r="O115" s="158"/>
      <c r="P115" s="14" t="s">
        <v>165</v>
      </c>
      <c r="Q115" s="13"/>
      <c r="R115" s="116">
        <v>108000</v>
      </c>
      <c r="S115" s="50">
        <v>108000</v>
      </c>
      <c r="T115" s="129" t="s">
        <v>180</v>
      </c>
      <c r="U115" s="13" t="s">
        <v>165</v>
      </c>
      <c r="V115" s="13"/>
      <c r="W115" s="171">
        <v>108000</v>
      </c>
      <c r="X115" s="173">
        <f t="shared" si="3"/>
        <v>0</v>
      </c>
      <c r="Y115" s="129" t="s">
        <v>238</v>
      </c>
    </row>
    <row r="116" spans="1:25" ht="15" customHeight="1" x14ac:dyDescent="0.2">
      <c r="A116" s="14"/>
      <c r="B116" s="4"/>
      <c r="C116" s="15"/>
      <c r="D116" s="106"/>
      <c r="E116" s="107"/>
      <c r="F116" s="14"/>
      <c r="G116" s="4"/>
      <c r="H116" s="40"/>
      <c r="I116" s="106"/>
      <c r="J116" s="107"/>
      <c r="K116" s="114"/>
      <c r="L116" s="4"/>
      <c r="M116" s="217"/>
      <c r="N116" s="158"/>
      <c r="O116" s="158"/>
      <c r="P116" s="14" t="s">
        <v>167</v>
      </c>
      <c r="Q116" s="13"/>
      <c r="R116" s="116">
        <v>40000</v>
      </c>
      <c r="S116" s="50">
        <v>40000</v>
      </c>
      <c r="T116" s="129" t="s">
        <v>176</v>
      </c>
      <c r="U116" s="13" t="s">
        <v>167</v>
      </c>
      <c r="V116" s="13"/>
      <c r="W116" s="171">
        <v>37500</v>
      </c>
      <c r="X116" s="173">
        <f t="shared" si="3"/>
        <v>-2500</v>
      </c>
      <c r="Y116" s="129" t="s">
        <v>234</v>
      </c>
    </row>
    <row r="117" spans="1:25" ht="15" customHeight="1" x14ac:dyDescent="0.2">
      <c r="A117" s="14"/>
      <c r="B117" s="4"/>
      <c r="C117" s="15"/>
      <c r="D117" s="106"/>
      <c r="E117" s="107"/>
      <c r="F117" s="14"/>
      <c r="G117" s="4"/>
      <c r="H117" s="40"/>
      <c r="I117" s="106"/>
      <c r="J117" s="107"/>
      <c r="K117" s="193" t="s">
        <v>108</v>
      </c>
      <c r="L117" s="190"/>
      <c r="M117" s="213">
        <v>850</v>
      </c>
      <c r="N117" s="191"/>
      <c r="O117" s="192"/>
      <c r="P117" s="224" t="s">
        <v>108</v>
      </c>
      <c r="Q117" s="190"/>
      <c r="R117" s="194">
        <v>450</v>
      </c>
      <c r="S117" s="191">
        <v>-400</v>
      </c>
      <c r="T117" s="195" t="s">
        <v>184</v>
      </c>
      <c r="U117" s="13"/>
      <c r="V117" s="13"/>
      <c r="W117" s="171"/>
      <c r="X117" s="173">
        <f t="shared" si="3"/>
        <v>-450</v>
      </c>
      <c r="Y117" s="129" t="s">
        <v>233</v>
      </c>
    </row>
    <row r="118" spans="1:25" ht="15" customHeight="1" x14ac:dyDescent="0.2">
      <c r="A118" s="14"/>
      <c r="B118" s="4"/>
      <c r="C118" s="15"/>
      <c r="D118" s="106"/>
      <c r="E118" s="107"/>
      <c r="F118" s="14"/>
      <c r="G118" s="4"/>
      <c r="H118" s="40"/>
      <c r="I118" s="106"/>
      <c r="J118" s="107"/>
      <c r="K118" s="203" t="s">
        <v>227</v>
      </c>
      <c r="L118" s="200"/>
      <c r="M118" s="211">
        <v>63500</v>
      </c>
      <c r="N118" s="201"/>
      <c r="O118" s="202"/>
      <c r="P118" s="225" t="s">
        <v>227</v>
      </c>
      <c r="Q118" s="200"/>
      <c r="R118" s="204">
        <v>63500</v>
      </c>
      <c r="S118" s="201">
        <v>0</v>
      </c>
      <c r="T118" s="205"/>
      <c r="U118" s="147"/>
      <c r="V118" s="147"/>
      <c r="W118" s="171"/>
      <c r="X118" s="173">
        <f t="shared" si="3"/>
        <v>-63500</v>
      </c>
      <c r="Y118" s="129" t="s">
        <v>247</v>
      </c>
    </row>
    <row r="119" spans="1:25" ht="15" customHeight="1" x14ac:dyDescent="0.2">
      <c r="A119" s="14"/>
      <c r="B119" s="4"/>
      <c r="C119" s="15"/>
      <c r="D119" s="106"/>
      <c r="E119" s="107"/>
      <c r="F119" s="14"/>
      <c r="G119" s="4"/>
      <c r="H119" s="40"/>
      <c r="I119" s="106"/>
      <c r="J119" s="107"/>
      <c r="K119" s="180" t="s">
        <v>220</v>
      </c>
      <c r="L119" s="3"/>
      <c r="M119" s="219"/>
      <c r="N119" s="181"/>
      <c r="O119" s="181"/>
      <c r="P119" s="118" t="s">
        <v>220</v>
      </c>
      <c r="Q119" s="8"/>
      <c r="R119" s="186"/>
      <c r="S119" s="119"/>
      <c r="T119" s="187"/>
      <c r="U119" s="8" t="s">
        <v>126</v>
      </c>
      <c r="V119" s="13"/>
      <c r="W119" s="171"/>
      <c r="X119" s="173">
        <f t="shared" si="3"/>
        <v>0</v>
      </c>
      <c r="Y119" s="129" t="s">
        <v>238</v>
      </c>
    </row>
    <row r="120" spans="1:25" ht="15" customHeight="1" x14ac:dyDescent="0.2">
      <c r="A120" s="14"/>
      <c r="B120" s="4"/>
      <c r="C120" s="15"/>
      <c r="D120" s="106"/>
      <c r="E120" s="107"/>
      <c r="F120" s="14"/>
      <c r="G120" s="4"/>
      <c r="H120" s="40"/>
      <c r="I120" s="106"/>
      <c r="J120" s="107"/>
      <c r="K120" s="114"/>
      <c r="L120" s="4"/>
      <c r="M120" s="217"/>
      <c r="N120" s="158"/>
      <c r="O120" s="158"/>
      <c r="P120" s="14" t="s">
        <v>168</v>
      </c>
      <c r="Q120" s="13"/>
      <c r="R120" s="116">
        <v>40000</v>
      </c>
      <c r="S120" s="50">
        <v>40000</v>
      </c>
      <c r="T120" s="129" t="s">
        <v>177</v>
      </c>
      <c r="U120" s="13" t="s">
        <v>168</v>
      </c>
      <c r="V120" s="13"/>
      <c r="W120" s="171">
        <v>40000</v>
      </c>
      <c r="X120" s="173">
        <f t="shared" si="3"/>
        <v>0</v>
      </c>
      <c r="Y120" s="129" t="s">
        <v>238</v>
      </c>
    </row>
    <row r="121" spans="1:25" ht="15" customHeight="1" x14ac:dyDescent="0.2">
      <c r="A121" s="14"/>
      <c r="B121" s="4"/>
      <c r="C121" s="15"/>
      <c r="D121" s="106"/>
      <c r="E121" s="107"/>
      <c r="F121" s="14"/>
      <c r="G121" s="4"/>
      <c r="H121" s="40"/>
      <c r="I121" s="106"/>
      <c r="J121" s="107"/>
      <c r="K121" s="114" t="s">
        <v>131</v>
      </c>
      <c r="L121" s="4"/>
      <c r="M121" s="217">
        <v>50000</v>
      </c>
      <c r="N121" s="158"/>
      <c r="O121" s="158"/>
      <c r="P121" s="14" t="s">
        <v>131</v>
      </c>
      <c r="Q121" s="13"/>
      <c r="R121" s="116">
        <v>40000</v>
      </c>
      <c r="S121" s="50">
        <v>-10000</v>
      </c>
      <c r="T121" s="129" t="s">
        <v>181</v>
      </c>
      <c r="U121" s="13" t="s">
        <v>131</v>
      </c>
      <c r="V121" s="13"/>
      <c r="W121" s="171">
        <v>40000</v>
      </c>
      <c r="X121" s="173">
        <f t="shared" si="3"/>
        <v>0</v>
      </c>
      <c r="Y121" s="129" t="s">
        <v>238</v>
      </c>
    </row>
    <row r="122" spans="1:25" ht="15" customHeight="1" x14ac:dyDescent="0.2">
      <c r="A122" s="14"/>
      <c r="B122" s="4"/>
      <c r="C122" s="15"/>
      <c r="D122" s="106"/>
      <c r="E122" s="107"/>
      <c r="F122" s="14"/>
      <c r="G122" s="4"/>
      <c r="H122" s="40"/>
      <c r="I122" s="106"/>
      <c r="J122" s="107"/>
      <c r="K122" s="114" t="s">
        <v>128</v>
      </c>
      <c r="L122" s="4"/>
      <c r="M122" s="217">
        <v>50000</v>
      </c>
      <c r="N122" s="158"/>
      <c r="O122" s="158"/>
      <c r="P122" s="14" t="s">
        <v>128</v>
      </c>
      <c r="Q122" s="13"/>
      <c r="R122" s="116">
        <v>40000</v>
      </c>
      <c r="S122" s="50">
        <v>-10000</v>
      </c>
      <c r="T122" s="129" t="s">
        <v>181</v>
      </c>
      <c r="U122" s="13" t="s">
        <v>128</v>
      </c>
      <c r="V122" s="13"/>
      <c r="W122" s="171">
        <v>40000</v>
      </c>
      <c r="X122" s="173">
        <f t="shared" si="3"/>
        <v>0</v>
      </c>
      <c r="Y122" s="129" t="s">
        <v>238</v>
      </c>
    </row>
    <row r="123" spans="1:25" ht="15" customHeight="1" x14ac:dyDescent="0.2">
      <c r="A123" s="14"/>
      <c r="B123" s="4"/>
      <c r="C123" s="15"/>
      <c r="D123" s="106"/>
      <c r="E123" s="107"/>
      <c r="F123" s="14"/>
      <c r="G123" s="4"/>
      <c r="H123" s="40"/>
      <c r="I123" s="106"/>
      <c r="J123" s="107"/>
      <c r="K123" s="114" t="s">
        <v>127</v>
      </c>
      <c r="L123" s="4"/>
      <c r="M123" s="217">
        <v>75000</v>
      </c>
      <c r="N123" s="158"/>
      <c r="O123" s="158"/>
      <c r="P123" s="14" t="s">
        <v>127</v>
      </c>
      <c r="Q123" s="13"/>
      <c r="R123" s="116">
        <v>75000</v>
      </c>
      <c r="S123" s="50">
        <v>0</v>
      </c>
      <c r="T123" s="129"/>
      <c r="U123" s="13"/>
      <c r="V123" s="13"/>
      <c r="W123" s="171"/>
      <c r="X123" s="173">
        <f t="shared" si="3"/>
        <v>-75000</v>
      </c>
      <c r="Y123" s="129" t="s">
        <v>235</v>
      </c>
    </row>
    <row r="124" spans="1:25" ht="15" customHeight="1" x14ac:dyDescent="0.2">
      <c r="A124" s="14"/>
      <c r="B124" s="4"/>
      <c r="C124" s="15"/>
      <c r="D124" s="106"/>
      <c r="E124" s="107"/>
      <c r="F124" s="14"/>
      <c r="G124" s="4"/>
      <c r="H124" s="40"/>
      <c r="I124" s="106"/>
      <c r="J124" s="107"/>
      <c r="K124" s="114" t="s">
        <v>130</v>
      </c>
      <c r="L124" s="4"/>
      <c r="M124" s="217">
        <v>3580</v>
      </c>
      <c r="N124" s="158"/>
      <c r="O124" s="158"/>
      <c r="P124" s="14" t="s">
        <v>130</v>
      </c>
      <c r="Q124" s="13"/>
      <c r="R124" s="116">
        <v>3660</v>
      </c>
      <c r="S124" s="50">
        <v>80</v>
      </c>
      <c r="T124" s="129" t="s">
        <v>182</v>
      </c>
      <c r="U124" s="13"/>
      <c r="V124" s="13"/>
      <c r="W124" s="171"/>
      <c r="X124" s="173">
        <f t="shared" si="3"/>
        <v>-3660</v>
      </c>
      <c r="Y124" s="129" t="s">
        <v>235</v>
      </c>
    </row>
    <row r="125" spans="1:25" ht="15" customHeight="1" x14ac:dyDescent="0.2">
      <c r="A125" s="14"/>
      <c r="B125" s="4"/>
      <c r="C125" s="15"/>
      <c r="D125" s="106"/>
      <c r="E125" s="107"/>
      <c r="F125" s="14"/>
      <c r="G125" s="4"/>
      <c r="H125" s="40"/>
      <c r="I125" s="106"/>
      <c r="J125" s="107"/>
      <c r="K125" s="114" t="s">
        <v>132</v>
      </c>
      <c r="L125" s="4"/>
      <c r="M125" s="217">
        <v>40000</v>
      </c>
      <c r="N125" s="158"/>
      <c r="O125" s="158"/>
      <c r="P125" s="14" t="s">
        <v>132</v>
      </c>
      <c r="Q125" s="13"/>
      <c r="R125" s="116">
        <v>40000</v>
      </c>
      <c r="S125" s="50">
        <v>0</v>
      </c>
      <c r="T125" s="129"/>
      <c r="U125" s="13"/>
      <c r="V125" s="13"/>
      <c r="W125" s="171"/>
      <c r="X125" s="173">
        <f t="shared" si="3"/>
        <v>-40000</v>
      </c>
      <c r="Y125" s="129" t="s">
        <v>235</v>
      </c>
    </row>
    <row r="126" spans="1:25" ht="15" customHeight="1" x14ac:dyDescent="0.2">
      <c r="A126" s="14"/>
      <c r="B126" s="4"/>
      <c r="C126" s="15"/>
      <c r="D126" s="106"/>
      <c r="E126" s="107"/>
      <c r="F126" s="14"/>
      <c r="G126" s="4"/>
      <c r="H126" s="40"/>
      <c r="I126" s="106"/>
      <c r="J126" s="107"/>
      <c r="K126" s="114" t="s">
        <v>133</v>
      </c>
      <c r="L126" s="4"/>
      <c r="M126" s="217">
        <v>307800</v>
      </c>
      <c r="N126" s="158"/>
      <c r="O126" s="158"/>
      <c r="P126" s="14" t="s">
        <v>133</v>
      </c>
      <c r="Q126" s="13"/>
      <c r="R126" s="116">
        <v>307800</v>
      </c>
      <c r="S126" s="50">
        <v>0</v>
      </c>
      <c r="T126" s="129"/>
      <c r="U126" s="13"/>
      <c r="V126" s="13"/>
      <c r="W126" s="171"/>
      <c r="X126" s="173">
        <f t="shared" si="3"/>
        <v>-307800</v>
      </c>
      <c r="Y126" s="129" t="s">
        <v>235</v>
      </c>
    </row>
    <row r="127" spans="1:25" ht="15" customHeight="1" x14ac:dyDescent="0.2">
      <c r="A127" s="14"/>
      <c r="B127" s="4"/>
      <c r="C127" s="15"/>
      <c r="D127" s="106"/>
      <c r="E127" s="107"/>
      <c r="F127" s="14"/>
      <c r="G127" s="4"/>
      <c r="H127" s="40"/>
      <c r="I127" s="106"/>
      <c r="J127" s="107"/>
      <c r="K127" s="114"/>
      <c r="L127" s="4"/>
      <c r="M127" s="217"/>
      <c r="N127" s="158"/>
      <c r="O127" s="158"/>
      <c r="P127" s="14" t="s">
        <v>30</v>
      </c>
      <c r="Q127" s="113"/>
      <c r="R127" s="116">
        <v>250000</v>
      </c>
      <c r="S127" s="50">
        <f t="shared" ref="S127" si="4">$R127-$M127</f>
        <v>250000</v>
      </c>
      <c r="T127" s="131" t="s">
        <v>189</v>
      </c>
      <c r="U127" s="13" t="s">
        <v>221</v>
      </c>
      <c r="V127" s="13"/>
      <c r="W127" s="171">
        <v>250000</v>
      </c>
      <c r="X127" s="173">
        <f t="shared" si="3"/>
        <v>0</v>
      </c>
      <c r="Y127" s="129" t="s">
        <v>238</v>
      </c>
    </row>
    <row r="128" spans="1:25" ht="15" customHeight="1" x14ac:dyDescent="0.2">
      <c r="A128" s="14"/>
      <c r="B128" s="4"/>
      <c r="C128" s="15"/>
      <c r="D128" s="106"/>
      <c r="E128" s="107"/>
      <c r="F128" s="14"/>
      <c r="G128" s="4"/>
      <c r="H128" s="40"/>
      <c r="I128" s="106"/>
      <c r="J128" s="107"/>
      <c r="K128" s="114"/>
      <c r="L128" s="4"/>
      <c r="M128" s="217"/>
      <c r="N128" s="158"/>
      <c r="O128" s="158"/>
      <c r="P128" s="14" t="s">
        <v>169</v>
      </c>
      <c r="Q128" s="13"/>
      <c r="R128" s="116">
        <v>5000</v>
      </c>
      <c r="S128" s="50">
        <v>5000</v>
      </c>
      <c r="T128" s="129" t="s">
        <v>178</v>
      </c>
      <c r="U128" s="13" t="s">
        <v>169</v>
      </c>
      <c r="V128" s="13"/>
      <c r="W128" s="171">
        <v>5000</v>
      </c>
      <c r="X128" s="173">
        <f t="shared" si="3"/>
        <v>0</v>
      </c>
      <c r="Y128" s="129" t="s">
        <v>238</v>
      </c>
    </row>
    <row r="129" spans="1:25" ht="15" customHeight="1" x14ac:dyDescent="0.2">
      <c r="A129" s="14"/>
      <c r="B129" s="4"/>
      <c r="C129" s="15"/>
      <c r="D129" s="106"/>
      <c r="E129" s="107"/>
      <c r="F129" s="14"/>
      <c r="G129" s="4"/>
      <c r="H129" s="40"/>
      <c r="I129" s="106"/>
      <c r="J129" s="107"/>
      <c r="K129" s="114"/>
      <c r="L129" s="4"/>
      <c r="M129" s="217"/>
      <c r="N129" s="158"/>
      <c r="O129" s="158"/>
      <c r="P129" s="14" t="s">
        <v>170</v>
      </c>
      <c r="Q129" s="13"/>
      <c r="R129" s="116">
        <v>10000</v>
      </c>
      <c r="S129" s="50">
        <v>10000</v>
      </c>
      <c r="T129" s="129" t="s">
        <v>179</v>
      </c>
      <c r="U129" s="13" t="s">
        <v>170</v>
      </c>
      <c r="V129" s="13"/>
      <c r="W129" s="171">
        <v>10000</v>
      </c>
      <c r="X129" s="173">
        <f t="shared" si="3"/>
        <v>0</v>
      </c>
      <c r="Y129" s="129" t="s">
        <v>238</v>
      </c>
    </row>
    <row r="130" spans="1:25" ht="15" customHeight="1" x14ac:dyDescent="0.2">
      <c r="A130" s="14"/>
      <c r="B130" s="4"/>
      <c r="C130" s="15"/>
      <c r="D130" s="106"/>
      <c r="E130" s="107"/>
      <c r="F130" s="14"/>
      <c r="G130" s="4"/>
      <c r="H130" s="40"/>
      <c r="I130" s="106"/>
      <c r="J130" s="107"/>
      <c r="K130" s="180" t="s">
        <v>152</v>
      </c>
      <c r="L130" s="3"/>
      <c r="M130" s="219"/>
      <c r="N130" s="181"/>
      <c r="O130" s="181"/>
      <c r="P130" s="118" t="s">
        <v>152</v>
      </c>
      <c r="Q130" s="13"/>
      <c r="R130" s="116"/>
      <c r="S130" s="50"/>
      <c r="T130" s="129"/>
      <c r="U130" s="13"/>
      <c r="V130" s="13"/>
      <c r="W130" s="171"/>
      <c r="X130" s="173">
        <f t="shared" si="3"/>
        <v>0</v>
      </c>
      <c r="Y130" s="129" t="s">
        <v>238</v>
      </c>
    </row>
    <row r="131" spans="1:25" ht="15" customHeight="1" x14ac:dyDescent="0.2">
      <c r="A131" s="14"/>
      <c r="B131" s="4"/>
      <c r="C131" s="15"/>
      <c r="D131" s="106"/>
      <c r="E131" s="107"/>
      <c r="F131" s="14"/>
      <c r="G131" s="4"/>
      <c r="H131" s="40"/>
      <c r="I131" s="106"/>
      <c r="J131" s="107"/>
      <c r="K131" s="114" t="s">
        <v>153</v>
      </c>
      <c r="L131" s="4"/>
      <c r="M131" s="217">
        <v>5000</v>
      </c>
      <c r="N131" s="158"/>
      <c r="O131" s="158"/>
      <c r="P131" s="14" t="s">
        <v>153</v>
      </c>
      <c r="Q131" s="13"/>
      <c r="R131" s="116">
        <v>5000</v>
      </c>
      <c r="S131" s="50">
        <v>0</v>
      </c>
      <c r="T131" s="129"/>
      <c r="U131" s="13"/>
      <c r="V131" s="13"/>
      <c r="W131" s="171"/>
      <c r="X131" s="173">
        <f t="shared" si="3"/>
        <v>-5000</v>
      </c>
      <c r="Y131" s="129" t="s">
        <v>237</v>
      </c>
    </row>
    <row r="132" spans="1:25" ht="15" customHeight="1" x14ac:dyDescent="0.2">
      <c r="A132" s="14"/>
      <c r="B132" s="4"/>
      <c r="C132" s="15"/>
      <c r="D132" s="106"/>
      <c r="E132" s="107"/>
      <c r="F132" s="14"/>
      <c r="G132" s="4"/>
      <c r="H132" s="40"/>
      <c r="I132" s="106"/>
      <c r="J132" s="107"/>
      <c r="K132" s="114"/>
      <c r="L132" s="4"/>
      <c r="M132" s="217"/>
      <c r="N132" s="158"/>
      <c r="O132" s="158"/>
      <c r="P132" s="14"/>
      <c r="Q132" s="13"/>
      <c r="R132" s="116"/>
      <c r="S132" s="50"/>
      <c r="T132" s="129"/>
      <c r="U132" s="13"/>
      <c r="V132" s="13"/>
      <c r="W132" s="171"/>
      <c r="X132" s="173">
        <f t="shared" ref="X132:X174" si="5">W132-R132</f>
        <v>0</v>
      </c>
      <c r="Y132" s="129" t="s">
        <v>238</v>
      </c>
    </row>
    <row r="133" spans="1:25" ht="15" customHeight="1" x14ac:dyDescent="0.2">
      <c r="A133" s="118"/>
      <c r="B133" s="3"/>
      <c r="C133" s="182"/>
      <c r="D133" s="183"/>
      <c r="E133" s="184"/>
      <c r="F133" s="118"/>
      <c r="G133" s="3"/>
      <c r="H133" s="185"/>
      <c r="I133" s="183"/>
      <c r="J133" s="184"/>
      <c r="K133" s="180" t="s">
        <v>171</v>
      </c>
      <c r="L133" s="3"/>
      <c r="M133" s="219"/>
      <c r="N133" s="181"/>
      <c r="O133" s="181"/>
      <c r="P133" s="118" t="s">
        <v>171</v>
      </c>
      <c r="Q133" s="8"/>
      <c r="R133" s="186"/>
      <c r="S133" s="119"/>
      <c r="T133" s="187"/>
      <c r="U133" s="8" t="s">
        <v>171</v>
      </c>
      <c r="V133" s="13"/>
      <c r="W133" s="171"/>
      <c r="X133" s="173">
        <f t="shared" si="5"/>
        <v>0</v>
      </c>
      <c r="Y133" s="129" t="s">
        <v>238</v>
      </c>
    </row>
    <row r="134" spans="1:25" ht="15" customHeight="1" x14ac:dyDescent="0.2">
      <c r="A134" s="14"/>
      <c r="B134" s="4"/>
      <c r="C134" s="15"/>
      <c r="D134" s="106"/>
      <c r="E134" s="107"/>
      <c r="F134" s="14"/>
      <c r="G134" s="4"/>
      <c r="H134" s="40"/>
      <c r="I134" s="106"/>
      <c r="J134" s="107"/>
      <c r="K134" s="114" t="s">
        <v>150</v>
      </c>
      <c r="L134" s="4"/>
      <c r="M134" s="217">
        <v>1500</v>
      </c>
      <c r="N134" s="158"/>
      <c r="O134" s="158"/>
      <c r="P134" s="14" t="s">
        <v>150</v>
      </c>
      <c r="Q134" s="13"/>
      <c r="R134" s="116">
        <v>1500</v>
      </c>
      <c r="S134" s="50">
        <v>0</v>
      </c>
      <c r="T134" s="129"/>
      <c r="U134" s="13" t="s">
        <v>222</v>
      </c>
      <c r="V134" s="13"/>
      <c r="W134" s="171">
        <v>1500</v>
      </c>
      <c r="X134" s="173">
        <f t="shared" si="5"/>
        <v>0</v>
      </c>
      <c r="Y134" s="129" t="s">
        <v>238</v>
      </c>
    </row>
    <row r="135" spans="1:25" ht="15" customHeight="1" x14ac:dyDescent="0.2">
      <c r="A135" s="14"/>
      <c r="B135" s="4"/>
      <c r="C135" s="15"/>
      <c r="D135" s="106"/>
      <c r="E135" s="107"/>
      <c r="F135" s="14"/>
      <c r="G135" s="4"/>
      <c r="H135" s="40"/>
      <c r="I135" s="106"/>
      <c r="J135" s="107"/>
      <c r="K135" s="114" t="s">
        <v>134</v>
      </c>
      <c r="L135" s="4"/>
      <c r="M135" s="217">
        <v>1800</v>
      </c>
      <c r="N135" s="158"/>
      <c r="O135" s="158"/>
      <c r="P135" s="14" t="s">
        <v>134</v>
      </c>
      <c r="Q135" s="13"/>
      <c r="R135" s="116">
        <v>1800</v>
      </c>
      <c r="S135" s="50">
        <v>0</v>
      </c>
      <c r="T135" s="129"/>
      <c r="U135" s="13" t="s">
        <v>134</v>
      </c>
      <c r="V135" s="13"/>
      <c r="W135" s="171">
        <v>1800</v>
      </c>
      <c r="X135" s="173">
        <f t="shared" si="5"/>
        <v>0</v>
      </c>
      <c r="Y135" s="129" t="s">
        <v>238</v>
      </c>
    </row>
    <row r="136" spans="1:25" ht="15" customHeight="1" x14ac:dyDescent="0.2">
      <c r="A136" s="14"/>
      <c r="B136" s="4"/>
      <c r="C136" s="15"/>
      <c r="D136" s="106"/>
      <c r="E136" s="107"/>
      <c r="F136" s="14"/>
      <c r="G136" s="4"/>
      <c r="H136" s="40"/>
      <c r="I136" s="106"/>
      <c r="J136" s="107"/>
      <c r="K136" s="114" t="s">
        <v>135</v>
      </c>
      <c r="L136" s="4"/>
      <c r="M136" s="217">
        <v>1800</v>
      </c>
      <c r="N136" s="158"/>
      <c r="O136" s="158"/>
      <c r="P136" s="14" t="s">
        <v>135</v>
      </c>
      <c r="Q136" s="13"/>
      <c r="R136" s="116">
        <v>1800</v>
      </c>
      <c r="S136" s="50">
        <v>0</v>
      </c>
      <c r="T136" s="129"/>
      <c r="U136" s="13" t="s">
        <v>135</v>
      </c>
      <c r="V136" s="13"/>
      <c r="W136" s="171">
        <v>1800</v>
      </c>
      <c r="X136" s="173">
        <f t="shared" si="5"/>
        <v>0</v>
      </c>
      <c r="Y136" s="129" t="s">
        <v>238</v>
      </c>
    </row>
    <row r="137" spans="1:25" ht="15" customHeight="1" x14ac:dyDescent="0.2">
      <c r="A137" s="14"/>
      <c r="B137" s="4"/>
      <c r="C137" s="15"/>
      <c r="D137" s="106"/>
      <c r="E137" s="107"/>
      <c r="F137" s="14"/>
      <c r="G137" s="4"/>
      <c r="H137" s="40"/>
      <c r="I137" s="106"/>
      <c r="J137" s="107"/>
      <c r="K137" s="114" t="s">
        <v>48</v>
      </c>
      <c r="L137" s="4"/>
      <c r="M137" s="217">
        <v>2054</v>
      </c>
      <c r="N137" s="158"/>
      <c r="O137" s="158"/>
      <c r="P137" s="14" t="s">
        <v>48</v>
      </c>
      <c r="Q137" s="13"/>
      <c r="R137" s="116">
        <v>2054</v>
      </c>
      <c r="S137" s="50">
        <v>0</v>
      </c>
      <c r="T137" s="129"/>
      <c r="U137" s="13" t="s">
        <v>48</v>
      </c>
      <c r="V137" s="13"/>
      <c r="W137" s="171">
        <v>2054</v>
      </c>
      <c r="X137" s="173">
        <f t="shared" si="5"/>
        <v>0</v>
      </c>
      <c r="Y137" s="129" t="s">
        <v>238</v>
      </c>
    </row>
    <row r="138" spans="1:25" ht="15" customHeight="1" x14ac:dyDescent="0.2">
      <c r="A138" s="14"/>
      <c r="B138" s="4"/>
      <c r="C138" s="15"/>
      <c r="D138" s="106"/>
      <c r="E138" s="107"/>
      <c r="F138" s="14"/>
      <c r="G138" s="4"/>
      <c r="H138" s="40"/>
      <c r="I138" s="106"/>
      <c r="J138" s="107"/>
      <c r="K138" s="114" t="s">
        <v>50</v>
      </c>
      <c r="L138" s="4"/>
      <c r="M138" s="217">
        <v>41078</v>
      </c>
      <c r="N138" s="158"/>
      <c r="O138" s="158"/>
      <c r="P138" s="14" t="s">
        <v>50</v>
      </c>
      <c r="Q138" s="13"/>
      <c r="R138" s="116">
        <v>42479.6</v>
      </c>
      <c r="S138" s="50">
        <v>1401.5999999999985</v>
      </c>
      <c r="T138" s="129" t="s">
        <v>182</v>
      </c>
      <c r="U138" s="13" t="s">
        <v>50</v>
      </c>
      <c r="V138" s="13"/>
      <c r="W138" s="171">
        <v>42479.6</v>
      </c>
      <c r="X138" s="173">
        <f t="shared" si="5"/>
        <v>0</v>
      </c>
      <c r="Y138" s="129" t="s">
        <v>238</v>
      </c>
    </row>
    <row r="139" spans="1:25" ht="15" customHeight="1" x14ac:dyDescent="0.2">
      <c r="A139" s="14"/>
      <c r="B139" s="4"/>
      <c r="C139" s="15"/>
      <c r="D139" s="106"/>
      <c r="E139" s="107"/>
      <c r="F139" s="14"/>
      <c r="G139" s="4"/>
      <c r="H139" s="40"/>
      <c r="I139" s="106"/>
      <c r="J139" s="107"/>
      <c r="K139" s="114" t="s">
        <v>52</v>
      </c>
      <c r="L139" s="4"/>
      <c r="M139" s="217">
        <v>13467.449999999999</v>
      </c>
      <c r="N139" s="158"/>
      <c r="O139" s="158"/>
      <c r="P139" s="14" t="s">
        <v>52</v>
      </c>
      <c r="Q139" s="13"/>
      <c r="R139" s="116">
        <v>13896.000000000002</v>
      </c>
      <c r="S139" s="50">
        <v>428.55000000000291</v>
      </c>
      <c r="T139" s="129" t="s">
        <v>182</v>
      </c>
      <c r="U139" s="13" t="s">
        <v>52</v>
      </c>
      <c r="V139" s="13"/>
      <c r="W139" s="171">
        <v>13896.000000000002</v>
      </c>
      <c r="X139" s="173">
        <f t="shared" si="5"/>
        <v>0</v>
      </c>
      <c r="Y139" s="129" t="s">
        <v>238</v>
      </c>
    </row>
    <row r="140" spans="1:25" ht="16.5" x14ac:dyDescent="0.2">
      <c r="A140" s="14"/>
      <c r="B140" s="4"/>
      <c r="C140" s="15"/>
      <c r="D140" s="106"/>
      <c r="E140" s="107"/>
      <c r="F140" s="14"/>
      <c r="G140" s="4"/>
      <c r="H140" s="40"/>
      <c r="I140" s="106"/>
      <c r="J140" s="107"/>
      <c r="K140" s="114" t="s">
        <v>47</v>
      </c>
      <c r="L140" s="4"/>
      <c r="M140" s="217">
        <v>405</v>
      </c>
      <c r="N140" s="158"/>
      <c r="O140" s="158"/>
      <c r="P140" s="14" t="s">
        <v>157</v>
      </c>
      <c r="Q140" s="13"/>
      <c r="R140" s="116">
        <v>367.5</v>
      </c>
      <c r="S140" s="50">
        <v>-37.5</v>
      </c>
      <c r="T140" s="129" t="s">
        <v>182</v>
      </c>
      <c r="U140" s="13" t="s">
        <v>47</v>
      </c>
      <c r="V140" s="13"/>
      <c r="W140" s="171">
        <v>367.5</v>
      </c>
      <c r="X140" s="173">
        <f t="shared" si="5"/>
        <v>0</v>
      </c>
      <c r="Y140" s="129" t="s">
        <v>238</v>
      </c>
    </row>
    <row r="141" spans="1:25" ht="15" customHeight="1" x14ac:dyDescent="0.2">
      <c r="A141" s="14"/>
      <c r="B141" s="4"/>
      <c r="C141" s="15"/>
      <c r="D141" s="106"/>
      <c r="E141" s="107"/>
      <c r="F141" s="14"/>
      <c r="G141" s="4"/>
      <c r="H141" s="40"/>
      <c r="I141" s="106"/>
      <c r="J141" s="107"/>
      <c r="K141" s="114" t="s">
        <v>56</v>
      </c>
      <c r="L141" s="4"/>
      <c r="M141" s="217">
        <v>2240</v>
      </c>
      <c r="N141" s="158"/>
      <c r="O141" s="158"/>
      <c r="P141" s="14" t="s">
        <v>56</v>
      </c>
      <c r="Q141" s="13"/>
      <c r="R141" s="116">
        <v>2240</v>
      </c>
      <c r="S141" s="50">
        <v>0</v>
      </c>
      <c r="T141" s="129"/>
      <c r="U141" s="13" t="s">
        <v>56</v>
      </c>
      <c r="V141" s="13"/>
      <c r="W141" s="171">
        <v>2240</v>
      </c>
      <c r="X141" s="173">
        <f t="shared" si="5"/>
        <v>0</v>
      </c>
      <c r="Y141" s="129" t="s">
        <v>238</v>
      </c>
    </row>
    <row r="142" spans="1:25" ht="15" customHeight="1" x14ac:dyDescent="0.2">
      <c r="A142" s="14"/>
      <c r="B142" s="4"/>
      <c r="C142" s="15"/>
      <c r="D142" s="106"/>
      <c r="E142" s="107"/>
      <c r="F142" s="14"/>
      <c r="G142" s="4"/>
      <c r="H142" s="40"/>
      <c r="I142" s="106"/>
      <c r="J142" s="107"/>
      <c r="K142" s="114" t="s">
        <v>59</v>
      </c>
      <c r="L142" s="4"/>
      <c r="M142" s="217">
        <v>1927.8000000000002</v>
      </c>
      <c r="N142" s="158"/>
      <c r="O142" s="158"/>
      <c r="P142" s="14" t="s">
        <v>59</v>
      </c>
      <c r="Q142" s="13"/>
      <c r="R142" s="116">
        <v>1931.5800000000002</v>
      </c>
      <c r="S142" s="50">
        <v>3.7799999999999727</v>
      </c>
      <c r="T142" s="129" t="s">
        <v>182</v>
      </c>
      <c r="U142" s="13" t="s">
        <v>59</v>
      </c>
      <c r="V142" s="13"/>
      <c r="W142" s="171">
        <v>4599</v>
      </c>
      <c r="X142" s="173">
        <f t="shared" si="5"/>
        <v>2667.42</v>
      </c>
      <c r="Y142" s="129" t="s">
        <v>240</v>
      </c>
    </row>
    <row r="143" spans="1:25" ht="15" customHeight="1" x14ac:dyDescent="0.2">
      <c r="A143" s="14"/>
      <c r="B143" s="4"/>
      <c r="C143" s="15"/>
      <c r="D143" s="106"/>
      <c r="E143" s="107"/>
      <c r="F143" s="14"/>
      <c r="G143" s="4"/>
      <c r="H143" s="40"/>
      <c r="I143" s="106"/>
      <c r="J143" s="107"/>
      <c r="K143" s="114" t="s">
        <v>61</v>
      </c>
      <c r="L143" s="4"/>
      <c r="M143" s="217">
        <v>4480</v>
      </c>
      <c r="N143" s="158"/>
      <c r="O143" s="158"/>
      <c r="P143" s="14" t="s">
        <v>61</v>
      </c>
      <c r="Q143" s="13"/>
      <c r="R143" s="116">
        <v>4480</v>
      </c>
      <c r="S143" s="50">
        <v>0</v>
      </c>
      <c r="T143" s="129"/>
      <c r="U143" s="13" t="s">
        <v>61</v>
      </c>
      <c r="V143" s="13"/>
      <c r="W143" s="171">
        <v>4480</v>
      </c>
      <c r="X143" s="173">
        <f t="shared" si="5"/>
        <v>0</v>
      </c>
      <c r="Y143" s="129" t="s">
        <v>238</v>
      </c>
    </row>
    <row r="144" spans="1:25" ht="15" customHeight="1" x14ac:dyDescent="0.2">
      <c r="A144" s="14"/>
      <c r="B144" s="4"/>
      <c r="C144" s="15"/>
      <c r="D144" s="106"/>
      <c r="E144" s="107"/>
      <c r="F144" s="14"/>
      <c r="G144" s="4"/>
      <c r="H144" s="40"/>
      <c r="I144" s="106"/>
      <c r="J144" s="107"/>
      <c r="K144" s="114" t="s">
        <v>64</v>
      </c>
      <c r="L144" s="4"/>
      <c r="M144" s="217">
        <v>4590.0000000000009</v>
      </c>
      <c r="N144" s="158"/>
      <c r="O144" s="158"/>
      <c r="P144" s="14" t="s">
        <v>64</v>
      </c>
      <c r="Q144" s="13"/>
      <c r="R144" s="116">
        <v>4590.0000000000009</v>
      </c>
      <c r="S144" s="50">
        <v>0</v>
      </c>
      <c r="T144" s="129"/>
      <c r="U144" s="13" t="s">
        <v>64</v>
      </c>
      <c r="V144" s="13"/>
      <c r="W144" s="171">
        <v>4590.0000000000009</v>
      </c>
      <c r="X144" s="173">
        <f t="shared" si="5"/>
        <v>0</v>
      </c>
      <c r="Y144" s="129" t="s">
        <v>238</v>
      </c>
    </row>
    <row r="145" spans="1:25" ht="15" customHeight="1" x14ac:dyDescent="0.2">
      <c r="A145" s="14"/>
      <c r="B145" s="4"/>
      <c r="C145" s="15"/>
      <c r="D145" s="106"/>
      <c r="E145" s="107"/>
      <c r="F145" s="14"/>
      <c r="G145" s="4"/>
      <c r="H145" s="40"/>
      <c r="I145" s="106"/>
      <c r="J145" s="107"/>
      <c r="K145" s="114" t="s">
        <v>137</v>
      </c>
      <c r="L145" s="4"/>
      <c r="M145" s="217">
        <v>1840</v>
      </c>
      <c r="N145" s="158"/>
      <c r="O145" s="158"/>
      <c r="P145" s="14" t="s">
        <v>137</v>
      </c>
      <c r="Q145" s="13"/>
      <c r="R145" s="116">
        <v>1560</v>
      </c>
      <c r="S145" s="50">
        <v>-280</v>
      </c>
      <c r="T145" s="129" t="s">
        <v>182</v>
      </c>
      <c r="U145" s="13" t="s">
        <v>137</v>
      </c>
      <c r="V145" s="13"/>
      <c r="W145" s="171">
        <v>6150</v>
      </c>
      <c r="X145" s="173">
        <f t="shared" si="5"/>
        <v>4590</v>
      </c>
      <c r="Y145" s="129" t="s">
        <v>249</v>
      </c>
    </row>
    <row r="146" spans="1:25" ht="15" customHeight="1" x14ac:dyDescent="0.2">
      <c r="A146" s="14"/>
      <c r="B146" s="4"/>
      <c r="C146" s="15"/>
      <c r="D146" s="106"/>
      <c r="E146" s="107"/>
      <c r="F146" s="14"/>
      <c r="G146" s="4"/>
      <c r="H146" s="40"/>
      <c r="I146" s="106"/>
      <c r="J146" s="107"/>
      <c r="K146" s="114" t="s">
        <v>136</v>
      </c>
      <c r="L146" s="4"/>
      <c r="M146" s="217">
        <v>69885</v>
      </c>
      <c r="N146" s="158"/>
      <c r="O146" s="158"/>
      <c r="P146" s="14" t="s">
        <v>136</v>
      </c>
      <c r="Q146" s="13"/>
      <c r="R146" s="116">
        <v>57600</v>
      </c>
      <c r="S146" s="50">
        <v>-12285</v>
      </c>
      <c r="T146" s="129" t="s">
        <v>182</v>
      </c>
      <c r="U146" s="13" t="s">
        <v>136</v>
      </c>
      <c r="V146" s="13"/>
      <c r="W146" s="171">
        <v>92950</v>
      </c>
      <c r="X146" s="173">
        <f t="shared" si="5"/>
        <v>35350</v>
      </c>
      <c r="Y146" s="129" t="s">
        <v>249</v>
      </c>
    </row>
    <row r="147" spans="1:25" ht="15" customHeight="1" x14ac:dyDescent="0.2">
      <c r="A147" s="14"/>
      <c r="B147" s="4"/>
      <c r="C147" s="15"/>
      <c r="D147" s="106"/>
      <c r="E147" s="107"/>
      <c r="F147" s="14"/>
      <c r="G147" s="4"/>
      <c r="H147" s="40"/>
      <c r="I147" s="106"/>
      <c r="J147" s="107"/>
      <c r="K147" s="114" t="s">
        <v>143</v>
      </c>
      <c r="L147" s="4"/>
      <c r="M147" s="217">
        <v>2400</v>
      </c>
      <c r="N147" s="158"/>
      <c r="O147" s="158"/>
      <c r="P147" s="14" t="s">
        <v>143</v>
      </c>
      <c r="Q147" s="13"/>
      <c r="R147" s="116">
        <v>2400</v>
      </c>
      <c r="S147" s="50">
        <v>0</v>
      </c>
      <c r="T147" s="129"/>
      <c r="U147" s="13" t="s">
        <v>143</v>
      </c>
      <c r="V147" s="13"/>
      <c r="W147" s="171">
        <v>2400</v>
      </c>
      <c r="X147" s="173">
        <f t="shared" si="5"/>
        <v>0</v>
      </c>
      <c r="Y147" s="129" t="s">
        <v>238</v>
      </c>
    </row>
    <row r="148" spans="1:25" ht="15" customHeight="1" x14ac:dyDescent="0.2">
      <c r="A148" s="14"/>
      <c r="B148" s="4"/>
      <c r="C148" s="15"/>
      <c r="D148" s="106"/>
      <c r="E148" s="107"/>
      <c r="F148" s="14"/>
      <c r="G148" s="4"/>
      <c r="H148" s="40"/>
      <c r="I148" s="106"/>
      <c r="J148" s="107"/>
      <c r="K148" s="114" t="s">
        <v>138</v>
      </c>
      <c r="L148" s="4"/>
      <c r="M148" s="217">
        <v>425</v>
      </c>
      <c r="N148" s="158"/>
      <c r="O148" s="158"/>
      <c r="P148" s="14" t="s">
        <v>138</v>
      </c>
      <c r="Q148" s="13"/>
      <c r="R148" s="116">
        <v>425</v>
      </c>
      <c r="S148" s="50">
        <v>0</v>
      </c>
      <c r="T148" s="129"/>
      <c r="U148" s="13" t="s">
        <v>138</v>
      </c>
      <c r="V148" s="13"/>
      <c r="W148" s="171">
        <v>425</v>
      </c>
      <c r="X148" s="173">
        <f t="shared" si="5"/>
        <v>0</v>
      </c>
      <c r="Y148" s="129" t="s">
        <v>238</v>
      </c>
    </row>
    <row r="149" spans="1:25" ht="16.5" x14ac:dyDescent="0.2">
      <c r="A149" s="14"/>
      <c r="B149" s="4"/>
      <c r="C149" s="15"/>
      <c r="D149" s="106"/>
      <c r="E149" s="107"/>
      <c r="F149" s="14"/>
      <c r="G149" s="4"/>
      <c r="H149" s="40"/>
      <c r="I149" s="106"/>
      <c r="J149" s="107"/>
      <c r="K149" s="114" t="s">
        <v>139</v>
      </c>
      <c r="L149" s="4"/>
      <c r="M149" s="217">
        <v>850</v>
      </c>
      <c r="N149" s="158"/>
      <c r="O149" s="158"/>
      <c r="P149" s="14" t="s">
        <v>139</v>
      </c>
      <c r="Q149" s="13"/>
      <c r="R149" s="116">
        <v>850</v>
      </c>
      <c r="S149" s="50">
        <v>0</v>
      </c>
      <c r="T149" s="129"/>
      <c r="U149" s="13" t="s">
        <v>139</v>
      </c>
      <c r="V149" s="13"/>
      <c r="W149" s="171">
        <v>850</v>
      </c>
      <c r="X149" s="173">
        <f t="shared" si="5"/>
        <v>0</v>
      </c>
      <c r="Y149" s="129" t="s">
        <v>238</v>
      </c>
    </row>
    <row r="150" spans="1:25" ht="16.5" x14ac:dyDescent="0.2">
      <c r="A150" s="14"/>
      <c r="B150" s="4"/>
      <c r="C150" s="15"/>
      <c r="D150" s="106"/>
      <c r="E150" s="107"/>
      <c r="F150" s="14"/>
      <c r="G150" s="4"/>
      <c r="H150" s="40"/>
      <c r="I150" s="106"/>
      <c r="J150" s="107"/>
      <c r="K150" s="114" t="s">
        <v>140</v>
      </c>
      <c r="L150" s="4"/>
      <c r="M150" s="217">
        <v>450</v>
      </c>
      <c r="N150" s="158"/>
      <c r="O150" s="158"/>
      <c r="P150" s="14" t="s">
        <v>140</v>
      </c>
      <c r="Q150" s="13"/>
      <c r="R150" s="116">
        <v>450</v>
      </c>
      <c r="S150" s="50">
        <v>0</v>
      </c>
      <c r="T150" s="129"/>
      <c r="U150" s="13" t="s">
        <v>140</v>
      </c>
      <c r="V150" s="13"/>
      <c r="W150" s="171">
        <v>450</v>
      </c>
      <c r="X150" s="173">
        <f t="shared" si="5"/>
        <v>0</v>
      </c>
      <c r="Y150" s="129" t="s">
        <v>238</v>
      </c>
    </row>
    <row r="151" spans="1:25" ht="16.5" x14ac:dyDescent="0.2">
      <c r="A151" s="14"/>
      <c r="B151" s="4"/>
      <c r="C151" s="15"/>
      <c r="D151" s="106"/>
      <c r="E151" s="107"/>
      <c r="F151" s="14"/>
      <c r="G151" s="4"/>
      <c r="H151" s="40"/>
      <c r="I151" s="106"/>
      <c r="J151" s="107"/>
      <c r="K151" s="114" t="s">
        <v>141</v>
      </c>
      <c r="L151" s="4"/>
      <c r="M151" s="217">
        <v>1000</v>
      </c>
      <c r="N151" s="158"/>
      <c r="O151" s="158"/>
      <c r="P151" s="14" t="s">
        <v>141</v>
      </c>
      <c r="Q151" s="13"/>
      <c r="R151" s="116">
        <v>1000</v>
      </c>
      <c r="S151" s="50">
        <v>0</v>
      </c>
      <c r="T151" s="129"/>
      <c r="U151" s="13" t="s">
        <v>141</v>
      </c>
      <c r="V151" s="13"/>
      <c r="W151" s="171">
        <v>1000</v>
      </c>
      <c r="X151" s="173">
        <f t="shared" si="5"/>
        <v>0</v>
      </c>
      <c r="Y151" s="129" t="s">
        <v>238</v>
      </c>
    </row>
    <row r="152" spans="1:25" ht="16.5" x14ac:dyDescent="0.2">
      <c r="A152" s="14"/>
      <c r="B152" s="4"/>
      <c r="C152" s="15"/>
      <c r="D152" s="106"/>
      <c r="E152" s="107"/>
      <c r="F152" s="14"/>
      <c r="G152" s="4"/>
      <c r="H152" s="40"/>
      <c r="I152" s="106"/>
      <c r="J152" s="107"/>
      <c r="K152" s="114" t="s">
        <v>142</v>
      </c>
      <c r="L152" s="4"/>
      <c r="M152" s="217">
        <v>2280</v>
      </c>
      <c r="N152" s="158"/>
      <c r="O152" s="158"/>
      <c r="P152" s="14" t="s">
        <v>142</v>
      </c>
      <c r="Q152" s="13"/>
      <c r="R152" s="116">
        <v>1900</v>
      </c>
      <c r="S152" s="50">
        <v>-380</v>
      </c>
      <c r="T152" s="129" t="s">
        <v>182</v>
      </c>
      <c r="U152" s="13" t="s">
        <v>142</v>
      </c>
      <c r="V152" s="13"/>
      <c r="W152" s="171">
        <v>1900</v>
      </c>
      <c r="X152" s="173">
        <f t="shared" si="5"/>
        <v>0</v>
      </c>
      <c r="Y152" s="129" t="s">
        <v>238</v>
      </c>
    </row>
    <row r="153" spans="1:25" ht="15" customHeight="1" x14ac:dyDescent="0.2">
      <c r="A153" s="14"/>
      <c r="B153" s="4"/>
      <c r="C153" s="15"/>
      <c r="D153" s="106"/>
      <c r="E153" s="107"/>
      <c r="F153" s="14"/>
      <c r="G153" s="4"/>
      <c r="H153" s="40"/>
      <c r="I153" s="106"/>
      <c r="J153" s="107"/>
      <c r="K153" s="114" t="s">
        <v>108</v>
      </c>
      <c r="L153" s="4"/>
      <c r="M153" s="217">
        <v>5400</v>
      </c>
      <c r="N153" s="158"/>
      <c r="O153" s="158"/>
      <c r="P153" s="14" t="s">
        <v>108</v>
      </c>
      <c r="Q153" s="13"/>
      <c r="R153" s="116">
        <v>4800</v>
      </c>
      <c r="S153" s="50">
        <v>-600</v>
      </c>
      <c r="T153" s="129" t="s">
        <v>182</v>
      </c>
      <c r="U153" s="13" t="s">
        <v>223</v>
      </c>
      <c r="V153" s="13"/>
      <c r="W153" s="171">
        <v>4800</v>
      </c>
      <c r="X153" s="173">
        <f t="shared" si="5"/>
        <v>0</v>
      </c>
      <c r="Y153" s="129" t="s">
        <v>238</v>
      </c>
    </row>
    <row r="154" spans="1:25" ht="15" customHeight="1" x14ac:dyDescent="0.2">
      <c r="A154" s="14"/>
      <c r="B154" s="4"/>
      <c r="C154" s="15"/>
      <c r="D154" s="106"/>
      <c r="E154" s="107"/>
      <c r="F154" s="14"/>
      <c r="G154" s="4"/>
      <c r="H154" s="40"/>
      <c r="I154" s="106"/>
      <c r="J154" s="107"/>
      <c r="K154" s="114" t="s">
        <v>144</v>
      </c>
      <c r="L154" s="4"/>
      <c r="M154" s="217">
        <v>2160</v>
      </c>
      <c r="N154" s="158"/>
      <c r="O154" s="158"/>
      <c r="P154" s="14" t="s">
        <v>144</v>
      </c>
      <c r="Q154" s="13"/>
      <c r="R154" s="116">
        <v>1800</v>
      </c>
      <c r="S154" s="50">
        <v>-360</v>
      </c>
      <c r="T154" s="129" t="s">
        <v>182</v>
      </c>
      <c r="U154" s="13" t="s">
        <v>144</v>
      </c>
      <c r="V154" s="13"/>
      <c r="W154" s="171">
        <v>1800</v>
      </c>
      <c r="X154" s="173">
        <f t="shared" si="5"/>
        <v>0</v>
      </c>
      <c r="Y154" s="129" t="s">
        <v>238</v>
      </c>
    </row>
    <row r="155" spans="1:25" ht="15" customHeight="1" x14ac:dyDescent="0.2">
      <c r="A155" s="14"/>
      <c r="B155" s="4"/>
      <c r="C155" s="15"/>
      <c r="D155" s="106"/>
      <c r="E155" s="107"/>
      <c r="F155" s="14"/>
      <c r="G155" s="4"/>
      <c r="H155" s="40"/>
      <c r="I155" s="106"/>
      <c r="J155" s="107"/>
      <c r="K155" s="114" t="s">
        <v>145</v>
      </c>
      <c r="L155" s="4"/>
      <c r="M155" s="217">
        <v>3250</v>
      </c>
      <c r="N155" s="158"/>
      <c r="O155" s="158"/>
      <c r="P155" s="14" t="s">
        <v>145</v>
      </c>
      <c r="Q155" s="13"/>
      <c r="R155" s="116">
        <v>1950</v>
      </c>
      <c r="S155" s="50">
        <v>-1300</v>
      </c>
      <c r="T155" s="129" t="s">
        <v>182</v>
      </c>
      <c r="U155" s="13" t="s">
        <v>145</v>
      </c>
      <c r="V155" s="13"/>
      <c r="W155" s="171">
        <v>2100</v>
      </c>
      <c r="X155" s="173">
        <f t="shared" si="5"/>
        <v>150</v>
      </c>
      <c r="Y155" s="129" t="s">
        <v>240</v>
      </c>
    </row>
    <row r="156" spans="1:25" ht="15" customHeight="1" x14ac:dyDescent="0.2">
      <c r="A156" s="14"/>
      <c r="B156" s="4"/>
      <c r="C156" s="15"/>
      <c r="D156" s="106"/>
      <c r="E156" s="107"/>
      <c r="F156" s="14"/>
      <c r="G156" s="4"/>
      <c r="H156" s="40"/>
      <c r="I156" s="106"/>
      <c r="J156" s="107"/>
      <c r="K156" s="114" t="s">
        <v>146</v>
      </c>
      <c r="L156" s="4"/>
      <c r="M156" s="217">
        <v>15000</v>
      </c>
      <c r="N156" s="158"/>
      <c r="O156" s="158"/>
      <c r="P156" s="14" t="s">
        <v>146</v>
      </c>
      <c r="Q156" s="13"/>
      <c r="R156" s="116">
        <v>15000</v>
      </c>
      <c r="S156" s="50">
        <v>0</v>
      </c>
      <c r="T156" s="129"/>
      <c r="U156" s="13" t="s">
        <v>146</v>
      </c>
      <c r="V156" s="13"/>
      <c r="W156" s="171">
        <v>15000</v>
      </c>
      <c r="X156" s="173">
        <f t="shared" si="5"/>
        <v>0</v>
      </c>
      <c r="Y156" s="129" t="s">
        <v>238</v>
      </c>
    </row>
    <row r="157" spans="1:25" ht="15" customHeight="1" x14ac:dyDescent="0.2">
      <c r="A157" s="14"/>
      <c r="B157" s="4"/>
      <c r="C157" s="15"/>
      <c r="D157" s="106"/>
      <c r="E157" s="107"/>
      <c r="F157" s="14"/>
      <c r="G157" s="4"/>
      <c r="H157" s="40"/>
      <c r="I157" s="106"/>
      <c r="J157" s="107"/>
      <c r="K157" s="114" t="s">
        <v>147</v>
      </c>
      <c r="L157" s="4"/>
      <c r="M157" s="217">
        <v>3200</v>
      </c>
      <c r="N157" s="158"/>
      <c r="O157" s="158"/>
      <c r="P157" s="14" t="s">
        <v>147</v>
      </c>
      <c r="Q157" s="13"/>
      <c r="R157" s="116">
        <v>3200</v>
      </c>
      <c r="S157" s="50">
        <v>0</v>
      </c>
      <c r="T157" s="129"/>
      <c r="U157" s="13" t="s">
        <v>147</v>
      </c>
      <c r="V157" s="13"/>
      <c r="W157" s="171">
        <v>3200</v>
      </c>
      <c r="X157" s="173">
        <f t="shared" si="5"/>
        <v>0</v>
      </c>
      <c r="Y157" s="129" t="s">
        <v>238</v>
      </c>
    </row>
    <row r="158" spans="1:25" ht="15" customHeight="1" x14ac:dyDescent="0.2">
      <c r="A158" s="14"/>
      <c r="B158" s="4"/>
      <c r="C158" s="15"/>
      <c r="D158" s="106"/>
      <c r="E158" s="107"/>
      <c r="F158" s="14"/>
      <c r="G158" s="4"/>
      <c r="H158" s="40"/>
      <c r="I158" s="106"/>
      <c r="J158" s="107"/>
      <c r="K158" s="114" t="s">
        <v>148</v>
      </c>
      <c r="L158" s="4"/>
      <c r="M158" s="217">
        <v>5200</v>
      </c>
      <c r="N158" s="158"/>
      <c r="O158" s="158"/>
      <c r="P158" s="14" t="s">
        <v>148</v>
      </c>
      <c r="Q158" s="13"/>
      <c r="R158" s="116">
        <v>5200</v>
      </c>
      <c r="S158" s="50">
        <v>0</v>
      </c>
      <c r="T158" s="129"/>
      <c r="U158" s="13" t="s">
        <v>201</v>
      </c>
      <c r="V158" s="13"/>
      <c r="W158" s="171">
        <v>6400</v>
      </c>
      <c r="X158" s="173">
        <f t="shared" ref="X158:X159" si="6">W158-R158</f>
        <v>1200</v>
      </c>
      <c r="Y158" s="129" t="s">
        <v>240</v>
      </c>
    </row>
    <row r="159" spans="1:25" ht="15" customHeight="1" x14ac:dyDescent="0.2">
      <c r="A159" s="14"/>
      <c r="B159" s="4"/>
      <c r="C159" s="15"/>
      <c r="D159" s="106"/>
      <c r="E159" s="107"/>
      <c r="F159" s="14"/>
      <c r="G159" s="4"/>
      <c r="H159" s="40"/>
      <c r="I159" s="106"/>
      <c r="J159" s="107"/>
      <c r="K159" s="114"/>
      <c r="L159" s="4"/>
      <c r="M159" s="217"/>
      <c r="N159" s="158"/>
      <c r="O159" s="158"/>
      <c r="P159" s="14"/>
      <c r="Q159" s="13"/>
      <c r="R159" s="116"/>
      <c r="S159" s="50"/>
      <c r="T159" s="129"/>
      <c r="U159" s="13" t="s">
        <v>202</v>
      </c>
      <c r="V159" s="13"/>
      <c r="W159" s="171">
        <v>2600</v>
      </c>
      <c r="X159" s="173">
        <f t="shared" si="6"/>
        <v>2600</v>
      </c>
      <c r="Y159" s="129" t="s">
        <v>244</v>
      </c>
    </row>
    <row r="160" spans="1:25" ht="15" customHeight="1" x14ac:dyDescent="0.2">
      <c r="A160" s="14"/>
      <c r="B160" s="4"/>
      <c r="C160" s="15"/>
      <c r="D160" s="50"/>
      <c r="E160" s="101"/>
      <c r="F160" s="14"/>
      <c r="G160" s="4"/>
      <c r="H160" s="40"/>
      <c r="I160" s="50">
        <f t="shared" si="0"/>
        <v>0</v>
      </c>
      <c r="J160" s="101"/>
      <c r="K160" s="114" t="s">
        <v>149</v>
      </c>
      <c r="L160" s="4"/>
      <c r="M160" s="217">
        <v>7500</v>
      </c>
      <c r="N160" s="158"/>
      <c r="O160" s="158"/>
      <c r="P160" s="14" t="s">
        <v>149</v>
      </c>
      <c r="Q160" s="13"/>
      <c r="R160" s="116">
        <v>6000</v>
      </c>
      <c r="S160" s="50">
        <v>-1500</v>
      </c>
      <c r="T160" s="129" t="s">
        <v>182</v>
      </c>
      <c r="U160" s="13" t="s">
        <v>149</v>
      </c>
      <c r="V160" s="13"/>
      <c r="W160" s="171">
        <v>6000</v>
      </c>
      <c r="X160" s="173">
        <f t="shared" si="5"/>
        <v>0</v>
      </c>
      <c r="Y160" s="129" t="s">
        <v>238</v>
      </c>
    </row>
    <row r="161" spans="1:25" ht="15" customHeight="1" x14ac:dyDescent="0.2">
      <c r="A161" s="14"/>
      <c r="B161" s="4"/>
      <c r="C161" s="15"/>
      <c r="D161" s="50"/>
      <c r="E161" s="101"/>
      <c r="F161" s="14"/>
      <c r="G161" s="4"/>
      <c r="H161" s="40"/>
      <c r="I161" s="50">
        <f t="shared" si="0"/>
        <v>0</v>
      </c>
      <c r="J161" s="101"/>
      <c r="K161" s="114" t="s">
        <v>119</v>
      </c>
      <c r="L161" s="4"/>
      <c r="M161" s="217">
        <v>9200</v>
      </c>
      <c r="N161" s="158"/>
      <c r="O161" s="158"/>
      <c r="P161" s="14" t="s">
        <v>119</v>
      </c>
      <c r="Q161" s="13"/>
      <c r="R161" s="116">
        <v>8050</v>
      </c>
      <c r="S161" s="50">
        <v>-1150</v>
      </c>
      <c r="T161" s="129" t="s">
        <v>182</v>
      </c>
      <c r="U161" s="13" t="s">
        <v>203</v>
      </c>
      <c r="V161" s="13"/>
      <c r="W161" s="171">
        <v>8050</v>
      </c>
      <c r="X161" s="173">
        <f t="shared" si="5"/>
        <v>0</v>
      </c>
      <c r="Y161" s="129" t="s">
        <v>238</v>
      </c>
    </row>
    <row r="162" spans="1:25" ht="15" customHeight="1" x14ac:dyDescent="0.2">
      <c r="A162" s="14"/>
      <c r="B162" s="4"/>
      <c r="C162" s="15"/>
      <c r="D162" s="106"/>
      <c r="E162" s="107"/>
      <c r="F162" s="14"/>
      <c r="G162" s="4"/>
      <c r="H162" s="40"/>
      <c r="I162" s="106"/>
      <c r="J162" s="107"/>
      <c r="K162" s="114" t="s">
        <v>151</v>
      </c>
      <c r="L162" s="4"/>
      <c r="M162" s="217">
        <v>11600</v>
      </c>
      <c r="N162" s="158"/>
      <c r="O162" s="158"/>
      <c r="P162" s="14" t="s">
        <v>151</v>
      </c>
      <c r="Q162" s="13"/>
      <c r="R162" s="116">
        <v>11600</v>
      </c>
      <c r="S162" s="50">
        <v>0</v>
      </c>
      <c r="T162" s="129"/>
      <c r="U162" s="13" t="s">
        <v>224</v>
      </c>
      <c r="V162" s="13"/>
      <c r="W162" s="171">
        <v>11600</v>
      </c>
      <c r="X162" s="173">
        <f t="shared" si="5"/>
        <v>0</v>
      </c>
      <c r="Y162" s="129" t="s">
        <v>238</v>
      </c>
    </row>
    <row r="163" spans="1:25" ht="15" customHeight="1" x14ac:dyDescent="0.2">
      <c r="A163" s="14"/>
      <c r="B163" s="4"/>
      <c r="C163" s="15"/>
      <c r="D163" s="106"/>
      <c r="E163" s="107"/>
      <c r="F163" s="14"/>
      <c r="G163" s="4"/>
      <c r="H163" s="40"/>
      <c r="I163" s="106"/>
      <c r="J163" s="107"/>
      <c r="K163" s="114"/>
      <c r="L163" s="4"/>
      <c r="M163" s="217"/>
      <c r="N163" s="158"/>
      <c r="O163" s="158"/>
      <c r="P163" s="14" t="s">
        <v>172</v>
      </c>
      <c r="Q163" s="13"/>
      <c r="R163" s="116">
        <v>2200</v>
      </c>
      <c r="S163" s="50">
        <v>2200</v>
      </c>
      <c r="T163" s="129" t="s">
        <v>174</v>
      </c>
      <c r="U163" s="13" t="s">
        <v>225</v>
      </c>
      <c r="V163" s="13"/>
      <c r="W163" s="171">
        <v>2200</v>
      </c>
      <c r="X163" s="173">
        <f t="shared" si="5"/>
        <v>0</v>
      </c>
      <c r="Y163" s="129" t="s">
        <v>238</v>
      </c>
    </row>
    <row r="164" spans="1:25" ht="15" customHeight="1" x14ac:dyDescent="0.2">
      <c r="A164" s="14"/>
      <c r="B164" s="4"/>
      <c r="C164" s="15"/>
      <c r="D164" s="106"/>
      <c r="E164" s="107"/>
      <c r="F164" s="14"/>
      <c r="G164" s="4"/>
      <c r="H164" s="40"/>
      <c r="I164" s="106"/>
      <c r="J164" s="107"/>
      <c r="K164" s="114" t="s">
        <v>79</v>
      </c>
      <c r="L164" s="4"/>
      <c r="M164" s="217">
        <v>2000</v>
      </c>
      <c r="N164" s="158"/>
      <c r="O164" s="158"/>
      <c r="P164" s="14" t="s">
        <v>79</v>
      </c>
      <c r="Q164" s="13"/>
      <c r="R164" s="116">
        <v>2000</v>
      </c>
      <c r="S164" s="50">
        <v>0</v>
      </c>
      <c r="T164" s="129"/>
      <c r="U164" s="13" t="s">
        <v>160</v>
      </c>
      <c r="V164" s="13"/>
      <c r="W164" s="171">
        <v>2000</v>
      </c>
      <c r="X164" s="173">
        <f t="shared" si="5"/>
        <v>0</v>
      </c>
      <c r="Y164" s="129" t="s">
        <v>238</v>
      </c>
    </row>
    <row r="165" spans="1:25" ht="15" customHeight="1" x14ac:dyDescent="0.2">
      <c r="A165" s="14"/>
      <c r="B165" s="4"/>
      <c r="C165" s="15"/>
      <c r="D165" s="106"/>
      <c r="E165" s="107"/>
      <c r="F165" s="14"/>
      <c r="G165" s="4"/>
      <c r="H165" s="40"/>
      <c r="I165" s="106"/>
      <c r="J165" s="107"/>
      <c r="K165" s="114" t="s">
        <v>107</v>
      </c>
      <c r="L165" s="4"/>
      <c r="M165" s="217">
        <v>1500</v>
      </c>
      <c r="N165" s="158"/>
      <c r="O165" s="158"/>
      <c r="P165" s="14" t="s">
        <v>107</v>
      </c>
      <c r="Q165" s="13"/>
      <c r="R165" s="116">
        <v>1500</v>
      </c>
      <c r="S165" s="50">
        <v>0</v>
      </c>
      <c r="T165" s="129"/>
      <c r="U165" s="13" t="s">
        <v>107</v>
      </c>
      <c r="V165" s="13"/>
      <c r="W165" s="171">
        <v>1500</v>
      </c>
      <c r="X165" s="173">
        <f t="shared" si="5"/>
        <v>0</v>
      </c>
      <c r="Y165" s="129" t="s">
        <v>238</v>
      </c>
    </row>
    <row r="166" spans="1:25" ht="15" customHeight="1" x14ac:dyDescent="0.2">
      <c r="A166" s="14"/>
      <c r="B166" s="4"/>
      <c r="C166" s="15"/>
      <c r="D166" s="106"/>
      <c r="E166" s="107"/>
      <c r="F166" s="14"/>
      <c r="G166" s="4"/>
      <c r="H166" s="40"/>
      <c r="I166" s="106"/>
      <c r="J166" s="107"/>
      <c r="K166" s="114"/>
      <c r="L166" s="4"/>
      <c r="M166" s="217"/>
      <c r="N166" s="158"/>
      <c r="O166" s="158"/>
      <c r="P166" s="14"/>
      <c r="Q166" s="13"/>
      <c r="R166" s="116"/>
      <c r="S166" s="50"/>
      <c r="T166" s="129"/>
      <c r="U166" s="13" t="s">
        <v>203</v>
      </c>
      <c r="V166" s="13"/>
      <c r="W166" s="171">
        <v>2300</v>
      </c>
      <c r="X166" s="173">
        <f t="shared" si="5"/>
        <v>2300</v>
      </c>
      <c r="Y166" s="129" t="s">
        <v>232</v>
      </c>
    </row>
    <row r="167" spans="1:25" ht="15" customHeight="1" x14ac:dyDescent="0.2">
      <c r="A167" s="14"/>
      <c r="B167" s="4"/>
      <c r="C167" s="15"/>
      <c r="D167" s="106"/>
      <c r="E167" s="107"/>
      <c r="F167" s="14"/>
      <c r="G167" s="4"/>
      <c r="H167" s="40"/>
      <c r="I167" s="106"/>
      <c r="J167" s="107"/>
      <c r="K167" s="114"/>
      <c r="L167" s="4"/>
      <c r="M167" s="217"/>
      <c r="N167" s="158"/>
      <c r="O167" s="158"/>
      <c r="P167" s="14" t="s">
        <v>82</v>
      </c>
      <c r="Q167" s="13"/>
      <c r="R167" s="116">
        <v>3000</v>
      </c>
      <c r="S167" s="50">
        <v>3000</v>
      </c>
      <c r="T167" s="129" t="s">
        <v>174</v>
      </c>
      <c r="U167" s="13" t="s">
        <v>226</v>
      </c>
      <c r="V167" s="13"/>
      <c r="W167" s="171">
        <v>3000</v>
      </c>
      <c r="X167" s="173">
        <f t="shared" si="5"/>
        <v>0</v>
      </c>
      <c r="Y167" s="129" t="s">
        <v>238</v>
      </c>
    </row>
    <row r="168" spans="1:25" ht="15" customHeight="1" x14ac:dyDescent="0.2">
      <c r="A168" s="14"/>
      <c r="B168" s="4"/>
      <c r="C168" s="15"/>
      <c r="D168" s="106"/>
      <c r="E168" s="107"/>
      <c r="F168" s="14"/>
      <c r="G168" s="4"/>
      <c r="H168" s="40"/>
      <c r="I168" s="106"/>
      <c r="J168" s="107"/>
      <c r="K168" s="180" t="s">
        <v>126</v>
      </c>
      <c r="L168" s="4"/>
      <c r="M168" s="217"/>
      <c r="N168" s="158"/>
      <c r="O168" s="158"/>
      <c r="P168" s="180" t="s">
        <v>126</v>
      </c>
      <c r="Q168" s="13"/>
      <c r="R168" s="116"/>
      <c r="S168" s="50"/>
      <c r="T168" s="129"/>
      <c r="U168" s="8" t="s">
        <v>126</v>
      </c>
      <c r="V168" s="13"/>
      <c r="W168" s="171"/>
      <c r="X168" s="173"/>
      <c r="Y168" s="129"/>
    </row>
    <row r="169" spans="1:25" ht="15" customHeight="1" x14ac:dyDescent="0.2">
      <c r="A169" s="14"/>
      <c r="B169" s="4"/>
      <c r="C169" s="15"/>
      <c r="D169" s="106"/>
      <c r="E169" s="107"/>
      <c r="F169" s="14"/>
      <c r="G169" s="4"/>
      <c r="H169" s="40"/>
      <c r="I169" s="106"/>
      <c r="J169" s="107"/>
      <c r="K169" s="114" t="s">
        <v>128</v>
      </c>
      <c r="L169" s="4"/>
      <c r="M169" s="217">
        <v>15000</v>
      </c>
      <c r="N169" s="158"/>
      <c r="O169" s="158"/>
      <c r="P169" s="14" t="s">
        <v>128</v>
      </c>
      <c r="Q169" s="13"/>
      <c r="R169" s="116">
        <v>15000</v>
      </c>
      <c r="S169" s="50">
        <v>0</v>
      </c>
      <c r="T169" s="129"/>
      <c r="U169" s="13" t="s">
        <v>128</v>
      </c>
      <c r="V169" s="13"/>
      <c r="W169" s="171">
        <v>700</v>
      </c>
      <c r="X169" s="173">
        <f t="shared" si="5"/>
        <v>-14300</v>
      </c>
      <c r="Y169" s="129" t="s">
        <v>181</v>
      </c>
    </row>
    <row r="170" spans="1:25" ht="15" customHeight="1" x14ac:dyDescent="0.2">
      <c r="A170" s="14"/>
      <c r="B170" s="4"/>
      <c r="C170" s="15"/>
      <c r="D170" s="106"/>
      <c r="E170" s="107"/>
      <c r="F170" s="14"/>
      <c r="G170" s="4"/>
      <c r="H170" s="40"/>
      <c r="I170" s="106"/>
      <c r="J170" s="107"/>
      <c r="K170" s="114" t="s">
        <v>127</v>
      </c>
      <c r="L170" s="4"/>
      <c r="M170" s="217">
        <v>25000</v>
      </c>
      <c r="N170" s="158"/>
      <c r="O170" s="158"/>
      <c r="P170" s="14" t="s">
        <v>127</v>
      </c>
      <c r="Q170" s="13"/>
      <c r="R170" s="116">
        <v>25000</v>
      </c>
      <c r="S170" s="50">
        <v>0</v>
      </c>
      <c r="T170" s="129"/>
      <c r="U170" s="13"/>
      <c r="V170" s="13"/>
      <c r="W170" s="171"/>
      <c r="X170" s="173">
        <f t="shared" si="5"/>
        <v>-25000</v>
      </c>
      <c r="Y170" s="129" t="s">
        <v>235</v>
      </c>
    </row>
    <row r="171" spans="1:25" ht="15" customHeight="1" x14ac:dyDescent="0.2">
      <c r="A171" s="14"/>
      <c r="B171" s="4"/>
      <c r="C171" s="15"/>
      <c r="D171" s="106"/>
      <c r="E171" s="107"/>
      <c r="F171" s="14"/>
      <c r="G171" s="4"/>
      <c r="H171" s="40"/>
      <c r="I171" s="106"/>
      <c r="J171" s="107"/>
      <c r="K171" s="114" t="s">
        <v>130</v>
      </c>
      <c r="L171" s="4"/>
      <c r="M171" s="217">
        <v>400</v>
      </c>
      <c r="N171" s="158"/>
      <c r="O171" s="158"/>
      <c r="P171" s="14" t="s">
        <v>130</v>
      </c>
      <c r="Q171" s="13"/>
      <c r="R171" s="116">
        <v>380</v>
      </c>
      <c r="S171" s="50">
        <v>-20</v>
      </c>
      <c r="T171" s="129" t="s">
        <v>182</v>
      </c>
      <c r="U171" s="13"/>
      <c r="V171" s="13"/>
      <c r="W171" s="171"/>
      <c r="X171" s="173">
        <f t="shared" si="5"/>
        <v>-380</v>
      </c>
      <c r="Y171" s="129" t="s">
        <v>235</v>
      </c>
    </row>
    <row r="172" spans="1:25" ht="15" customHeight="1" x14ac:dyDescent="0.2">
      <c r="A172" s="14"/>
      <c r="B172" s="4"/>
      <c r="C172" s="15"/>
      <c r="D172" s="106"/>
      <c r="E172" s="107"/>
      <c r="F172" s="14"/>
      <c r="G172" s="4"/>
      <c r="H172" s="40"/>
      <c r="I172" s="106"/>
      <c r="J172" s="107"/>
      <c r="K172" s="114" t="s">
        <v>132</v>
      </c>
      <c r="L172" s="4"/>
      <c r="M172" s="217">
        <v>3200</v>
      </c>
      <c r="N172" s="158"/>
      <c r="O172" s="158"/>
      <c r="P172" s="14" t="s">
        <v>132</v>
      </c>
      <c r="Q172" s="13"/>
      <c r="R172" s="116">
        <v>700</v>
      </c>
      <c r="S172" s="50">
        <v>-2500</v>
      </c>
      <c r="T172" s="129" t="s">
        <v>182</v>
      </c>
      <c r="U172" s="13"/>
      <c r="V172" s="13"/>
      <c r="W172" s="171"/>
      <c r="X172" s="173">
        <f t="shared" si="5"/>
        <v>-700</v>
      </c>
      <c r="Y172" s="129" t="s">
        <v>235</v>
      </c>
    </row>
    <row r="173" spans="1:25" ht="15" customHeight="1" x14ac:dyDescent="0.2">
      <c r="A173" s="14"/>
      <c r="B173" s="4"/>
      <c r="C173" s="15"/>
      <c r="D173" s="106"/>
      <c r="E173" s="107"/>
      <c r="F173" s="14"/>
      <c r="G173" s="4"/>
      <c r="H173" s="40"/>
      <c r="I173" s="106"/>
      <c r="J173" s="107"/>
      <c r="K173" s="114" t="s">
        <v>152</v>
      </c>
      <c r="L173" s="4"/>
      <c r="M173" s="217"/>
      <c r="N173" s="158"/>
      <c r="O173" s="158"/>
      <c r="P173" s="14" t="s">
        <v>152</v>
      </c>
      <c r="Q173" s="13"/>
      <c r="R173" s="116"/>
      <c r="S173" s="50"/>
      <c r="T173" s="129"/>
      <c r="U173" s="13"/>
      <c r="V173" s="13"/>
      <c r="W173" s="171"/>
      <c r="X173" s="173"/>
      <c r="Y173" s="129"/>
    </row>
    <row r="174" spans="1:25" ht="15" customHeight="1" x14ac:dyDescent="0.2">
      <c r="A174" s="14"/>
      <c r="B174" s="4"/>
      <c r="C174" s="15"/>
      <c r="D174" s="106"/>
      <c r="E174" s="107"/>
      <c r="F174" s="14"/>
      <c r="G174" s="4"/>
      <c r="H174" s="40"/>
      <c r="I174" s="106"/>
      <c r="J174" s="107"/>
      <c r="K174" s="114" t="s">
        <v>153</v>
      </c>
      <c r="L174" s="4"/>
      <c r="M174" s="217">
        <v>5000</v>
      </c>
      <c r="N174" s="158"/>
      <c r="O174" s="158"/>
      <c r="P174" s="14" t="s">
        <v>153</v>
      </c>
      <c r="Q174" s="13"/>
      <c r="R174" s="116">
        <v>5000</v>
      </c>
      <c r="S174" s="50">
        <v>0</v>
      </c>
      <c r="T174" s="129"/>
      <c r="U174" s="13"/>
      <c r="V174" s="13"/>
      <c r="W174" s="171"/>
      <c r="X174" s="173">
        <f t="shared" si="5"/>
        <v>-5000</v>
      </c>
      <c r="Y174" s="129" t="s">
        <v>237</v>
      </c>
    </row>
    <row r="175" spans="1:25" ht="15" customHeight="1" x14ac:dyDescent="0.2">
      <c r="A175" s="14"/>
      <c r="B175" s="4"/>
      <c r="C175" s="15"/>
      <c r="D175" s="50"/>
      <c r="E175" s="101"/>
      <c r="F175" s="14"/>
      <c r="G175" s="4"/>
      <c r="H175" s="40"/>
      <c r="I175" s="50">
        <f t="shared" si="0"/>
        <v>0</v>
      </c>
      <c r="J175" s="101"/>
      <c r="K175" s="114"/>
      <c r="L175" s="4"/>
      <c r="M175" s="117"/>
      <c r="N175" s="50"/>
      <c r="O175" s="107"/>
      <c r="P175" s="14"/>
      <c r="Q175" s="13"/>
      <c r="R175" s="115"/>
      <c r="S175" s="50"/>
      <c r="T175" s="129"/>
      <c r="U175" s="13"/>
      <c r="V175" s="13"/>
      <c r="W175" s="171"/>
      <c r="X175" s="173"/>
      <c r="Y175" s="129"/>
    </row>
    <row r="176" spans="1:25" ht="15" customHeight="1" x14ac:dyDescent="0.2">
      <c r="A176" s="14"/>
      <c r="B176" s="4"/>
      <c r="C176" s="15">
        <v>0</v>
      </c>
      <c r="D176" s="106"/>
      <c r="E176" s="107"/>
      <c r="F176" s="14"/>
      <c r="G176" s="4"/>
      <c r="H176" s="40"/>
      <c r="I176" s="106">
        <f t="shared" si="0"/>
        <v>0</v>
      </c>
      <c r="J176" s="107"/>
      <c r="K176" s="14" t="s">
        <v>190</v>
      </c>
      <c r="L176" s="141"/>
      <c r="M176" s="140"/>
      <c r="N176" s="50">
        <f t="shared" ref="N176:N181" si="7">$M176-$H177</f>
        <v>0</v>
      </c>
      <c r="O176" s="102" t="s">
        <v>33</v>
      </c>
      <c r="P176" s="14" t="s">
        <v>236</v>
      </c>
      <c r="Q176" s="113"/>
      <c r="R176" s="116"/>
      <c r="S176" s="50"/>
      <c r="T176" s="131"/>
      <c r="U176" s="13"/>
      <c r="V176" s="13"/>
      <c r="W176" s="171"/>
      <c r="X176" s="174"/>
      <c r="Y176" s="129"/>
    </row>
    <row r="177" spans="1:26" ht="15" customHeight="1" x14ac:dyDescent="0.2">
      <c r="A177" s="14" t="s">
        <v>30</v>
      </c>
      <c r="B177" s="4"/>
      <c r="C177" s="112">
        <v>0</v>
      </c>
      <c r="D177" s="106"/>
      <c r="E177" s="107" t="s">
        <v>35</v>
      </c>
      <c r="F177" s="14" t="s">
        <v>30</v>
      </c>
      <c r="G177" s="4"/>
      <c r="H177" s="110">
        <v>0</v>
      </c>
      <c r="I177" s="106">
        <f t="shared" si="0"/>
        <v>0</v>
      </c>
      <c r="J177" s="107" t="s">
        <v>34</v>
      </c>
      <c r="K177" s="16" t="s">
        <v>6</v>
      </c>
      <c r="M177" s="60">
        <f>SUM(M4:M176)</f>
        <v>5053271.7200000007</v>
      </c>
      <c r="N177" s="50">
        <f t="shared" si="7"/>
        <v>5053271.7200000007</v>
      </c>
      <c r="O177" s="102"/>
      <c r="P177" s="16" t="s">
        <v>6</v>
      </c>
      <c r="Q177" s="13"/>
      <c r="R177" s="70">
        <f>ROUND(SUM(R4:R176),-2)</f>
        <v>5473800</v>
      </c>
      <c r="S177" s="50">
        <f t="shared" ref="S177:S181" si="8">$R177-$M177</f>
        <v>420528.27999999933</v>
      </c>
      <c r="T177" s="131"/>
      <c r="U177" s="216" t="s">
        <v>6</v>
      </c>
      <c r="V177" s="13"/>
      <c r="W177" s="212">
        <f>SUM(W4:W176)</f>
        <v>5531917.1499999994</v>
      </c>
      <c r="X177" s="173">
        <f t="shared" ref="X177:X179" si="9">W177-R177</f>
        <v>58117.149999999441</v>
      </c>
      <c r="Y177" s="129"/>
    </row>
    <row r="178" spans="1:26" ht="15" customHeight="1" x14ac:dyDescent="0.2">
      <c r="A178" s="16" t="s">
        <v>6</v>
      </c>
      <c r="B178" s="9"/>
      <c r="C178" s="17">
        <f>SUM(C4:C177)</f>
        <v>0</v>
      </c>
      <c r="D178" s="51"/>
      <c r="E178" s="102"/>
      <c r="F178" s="16" t="s">
        <v>6</v>
      </c>
      <c r="G178" s="9"/>
      <c r="H178" s="41">
        <f>SUM(H4:H177)</f>
        <v>0</v>
      </c>
      <c r="I178" s="50">
        <f t="shared" si="0"/>
        <v>0</v>
      </c>
      <c r="J178" s="102"/>
      <c r="K178" s="16" t="s">
        <v>186</v>
      </c>
      <c r="L178" s="59"/>
      <c r="M178" s="140"/>
      <c r="N178" s="50">
        <f t="shared" si="7"/>
        <v>0</v>
      </c>
      <c r="O178" s="102"/>
      <c r="P178" s="16" t="s">
        <v>186</v>
      </c>
      <c r="Q178" s="59"/>
      <c r="R178" s="111"/>
      <c r="S178" s="50">
        <f t="shared" si="8"/>
        <v>0</v>
      </c>
      <c r="T178" s="132"/>
      <c r="U178" s="216" t="s">
        <v>250</v>
      </c>
      <c r="V178" s="13"/>
      <c r="W178" s="212">
        <f>MROUND(W177*0.1,100)</f>
        <v>553200</v>
      </c>
      <c r="X178" s="173">
        <f t="shared" si="9"/>
        <v>553200</v>
      </c>
      <c r="Y178" s="129"/>
    </row>
    <row r="179" spans="1:26" ht="15" customHeight="1" x14ac:dyDescent="0.2">
      <c r="A179" s="16" t="s">
        <v>12</v>
      </c>
      <c r="B179" s="59">
        <v>0.1</v>
      </c>
      <c r="C179" s="17">
        <f>B179*C178</f>
        <v>0</v>
      </c>
      <c r="D179" s="52"/>
      <c r="E179" s="102"/>
      <c r="F179" s="16" t="s">
        <v>12</v>
      </c>
      <c r="G179" s="59">
        <v>0.1</v>
      </c>
      <c r="H179" s="41">
        <f>G179*H178</f>
        <v>0</v>
      </c>
      <c r="I179" s="50">
        <f t="shared" si="0"/>
        <v>0</v>
      </c>
      <c r="J179" s="102"/>
      <c r="K179" s="16" t="s">
        <v>6</v>
      </c>
      <c r="M179" s="60">
        <f>SUM(M177:M178)</f>
        <v>5053271.7200000007</v>
      </c>
      <c r="N179" s="50">
        <f t="shared" si="7"/>
        <v>5053271.7200000007</v>
      </c>
      <c r="O179" s="102"/>
      <c r="P179" s="16" t="s">
        <v>6</v>
      </c>
      <c r="Q179" s="141"/>
      <c r="R179" s="70">
        <f>SUM(R177:R178)</f>
        <v>5473800</v>
      </c>
      <c r="S179" s="50">
        <f t="shared" si="8"/>
        <v>420528.27999999933</v>
      </c>
      <c r="T179" s="132"/>
      <c r="U179" s="216" t="s">
        <v>6</v>
      </c>
      <c r="V179" s="13"/>
      <c r="W179" s="212">
        <f>W177+W178</f>
        <v>6085117.1499999994</v>
      </c>
      <c r="X179" s="173">
        <f t="shared" si="9"/>
        <v>611317.14999999944</v>
      </c>
      <c r="Y179" s="129"/>
    </row>
    <row r="180" spans="1:26" ht="15" customHeight="1" x14ac:dyDescent="0.2">
      <c r="A180" s="16" t="s">
        <v>6</v>
      </c>
      <c r="B180" s="59"/>
      <c r="C180" s="17">
        <f>SUM(C179,C178)</f>
        <v>0</v>
      </c>
      <c r="D180" s="51"/>
      <c r="E180" s="102"/>
      <c r="F180" s="16" t="s">
        <v>6</v>
      </c>
      <c r="G180" s="59"/>
      <c r="H180" s="41">
        <f>SUM(H179,H178)</f>
        <v>0</v>
      </c>
      <c r="I180" s="50">
        <f t="shared" si="0"/>
        <v>0</v>
      </c>
      <c r="J180" s="102"/>
      <c r="K180" s="16" t="s">
        <v>185</v>
      </c>
      <c r="L180" s="59"/>
      <c r="M180" s="60">
        <v>500000</v>
      </c>
      <c r="N180" s="50">
        <f t="shared" si="7"/>
        <v>500000</v>
      </c>
      <c r="O180" s="102"/>
      <c r="P180" s="16" t="s">
        <v>29</v>
      </c>
      <c r="R180" s="111"/>
      <c r="S180" s="50">
        <f t="shared" si="8"/>
        <v>-500000</v>
      </c>
      <c r="T180" s="132" t="s">
        <v>191</v>
      </c>
      <c r="U180" s="216" t="s">
        <v>29</v>
      </c>
      <c r="V180" s="13"/>
      <c r="W180" s="215"/>
      <c r="X180" s="173">
        <v>0</v>
      </c>
      <c r="Y180" s="129" t="s">
        <v>228</v>
      </c>
    </row>
    <row r="181" spans="1:26" ht="15" customHeight="1" thickBot="1" x14ac:dyDescent="0.25">
      <c r="A181" s="16" t="s">
        <v>32</v>
      </c>
      <c r="B181" s="59">
        <v>0.15</v>
      </c>
      <c r="C181" s="17">
        <f>B181*C180</f>
        <v>0</v>
      </c>
      <c r="D181" s="51"/>
      <c r="E181" s="102"/>
      <c r="F181" s="16" t="s">
        <v>29</v>
      </c>
      <c r="G181" s="59">
        <v>0.1</v>
      </c>
      <c r="H181" s="41">
        <f>G181*H180</f>
        <v>0</v>
      </c>
      <c r="I181" s="50">
        <f t="shared" si="0"/>
        <v>0</v>
      </c>
      <c r="J181" s="102"/>
      <c r="K181" s="21" t="s">
        <v>13</v>
      </c>
      <c r="L181" s="22"/>
      <c r="M181" s="61">
        <f>SUM(M179:M180)</f>
        <v>5553271.7200000007</v>
      </c>
      <c r="N181" s="72">
        <f t="shared" si="7"/>
        <v>5553271.7200000007</v>
      </c>
      <c r="O181" s="103"/>
      <c r="P181" s="21" t="s">
        <v>13</v>
      </c>
      <c r="Q181" s="22"/>
      <c r="R181" s="71">
        <f>SUM(R179:R180)</f>
        <v>5473800</v>
      </c>
      <c r="S181" s="72">
        <f t="shared" si="8"/>
        <v>-79471.720000000671</v>
      </c>
      <c r="T181" s="139"/>
      <c r="U181" s="216" t="s">
        <v>13</v>
      </c>
      <c r="V181" s="13"/>
      <c r="W181" s="212">
        <f>W179</f>
        <v>6085117.1499999994</v>
      </c>
      <c r="X181" s="173">
        <f t="shared" ref="X181" si="10">W181-R181</f>
        <v>611317.14999999944</v>
      </c>
      <c r="Y181" s="129"/>
    </row>
    <row r="182" spans="1:26" ht="15" customHeight="1" thickBot="1" x14ac:dyDescent="0.25">
      <c r="A182" s="21" t="s">
        <v>13</v>
      </c>
      <c r="B182" s="22"/>
      <c r="C182" s="23">
        <f>SUM(C180:C181)</f>
        <v>0</v>
      </c>
      <c r="D182" s="53"/>
      <c r="E182" s="103"/>
      <c r="F182" s="21" t="s">
        <v>13</v>
      </c>
      <c r="G182" s="22"/>
      <c r="H182" s="42">
        <f>SUM(H180:H181)</f>
        <v>0</v>
      </c>
      <c r="I182" s="50">
        <f t="shared" si="0"/>
        <v>0</v>
      </c>
      <c r="J182" s="103"/>
      <c r="K182" s="2"/>
      <c r="L182" s="2"/>
      <c r="M182" s="24"/>
      <c r="N182" s="6"/>
      <c r="O182" s="12"/>
      <c r="P182" s="2"/>
      <c r="Q182" s="2"/>
      <c r="R182" s="24"/>
      <c r="S182" s="6"/>
      <c r="T182" s="138"/>
      <c r="U182" s="13"/>
      <c r="V182" s="13"/>
      <c r="W182" s="171"/>
      <c r="X182" s="174"/>
      <c r="Y182" s="129"/>
    </row>
    <row r="183" spans="1:26" ht="15" customHeight="1" thickBot="1" x14ac:dyDescent="0.25">
      <c r="A183" s="2"/>
      <c r="B183" s="2"/>
      <c r="C183" s="24"/>
      <c r="D183" s="24"/>
      <c r="E183" s="12"/>
      <c r="F183" s="2"/>
      <c r="G183" s="2"/>
      <c r="H183" s="24"/>
      <c r="I183" s="6"/>
      <c r="J183" s="12"/>
      <c r="K183" s="92" t="s">
        <v>5</v>
      </c>
      <c r="L183" s="93"/>
      <c r="M183" s="62"/>
      <c r="N183" s="94"/>
      <c r="O183" s="95"/>
      <c r="P183" s="96" t="s">
        <v>5</v>
      </c>
      <c r="Q183" s="97"/>
      <c r="R183" s="66"/>
      <c r="S183" s="98"/>
      <c r="T183" s="128"/>
      <c r="U183" s="218" t="s">
        <v>5</v>
      </c>
      <c r="V183" s="214"/>
      <c r="W183" s="189"/>
      <c r="X183" s="210"/>
      <c r="Y183" s="208"/>
    </row>
    <row r="184" spans="1:26" ht="15" customHeight="1" x14ac:dyDescent="0.2">
      <c r="A184" s="73" t="s">
        <v>5</v>
      </c>
      <c r="B184" s="74"/>
      <c r="C184" s="26"/>
      <c r="D184" s="79"/>
      <c r="E184" s="80"/>
      <c r="F184" s="84" t="s">
        <v>5</v>
      </c>
      <c r="G184" s="85"/>
      <c r="H184" s="43"/>
      <c r="I184" s="82"/>
      <c r="J184" s="83"/>
      <c r="K184" s="19" t="s">
        <v>4</v>
      </c>
      <c r="L184" s="5"/>
      <c r="M184" s="63">
        <v>4000</v>
      </c>
      <c r="N184" s="48">
        <f>$M184-$H185</f>
        <v>4000</v>
      </c>
      <c r="O184" s="55"/>
      <c r="P184" s="19" t="s">
        <v>4</v>
      </c>
      <c r="Q184" s="5"/>
      <c r="R184" s="67">
        <v>4000</v>
      </c>
      <c r="S184" s="104">
        <f>$R184-$M184</f>
        <v>0</v>
      </c>
      <c r="T184" s="137"/>
      <c r="U184" s="19" t="s">
        <v>4</v>
      </c>
      <c r="V184" s="5"/>
      <c r="W184" s="206">
        <v>4000</v>
      </c>
      <c r="X184" s="104">
        <f>$R184-$M184</f>
        <v>0</v>
      </c>
      <c r="Y184" s="137"/>
    </row>
    <row r="185" spans="1:26" ht="15" customHeight="1" x14ac:dyDescent="0.2">
      <c r="A185" s="19" t="s">
        <v>4</v>
      </c>
      <c r="B185" s="1"/>
      <c r="C185" s="20">
        <v>0</v>
      </c>
      <c r="D185" s="48"/>
      <c r="E185" s="55"/>
      <c r="F185" s="19" t="s">
        <v>4</v>
      </c>
      <c r="G185" s="13"/>
      <c r="H185" s="44">
        <v>0</v>
      </c>
      <c r="I185" s="48">
        <f>$H185-$C185</f>
        <v>0</v>
      </c>
      <c r="J185" s="55"/>
      <c r="K185" s="16" t="s">
        <v>6</v>
      </c>
      <c r="M185" s="64">
        <f>SUBTOTAL(109,M184:M184)</f>
        <v>4000</v>
      </c>
      <c r="N185" s="48">
        <f>$M185-$H186</f>
        <v>4000</v>
      </c>
      <c r="O185" s="55"/>
      <c r="P185" s="16" t="s">
        <v>6</v>
      </c>
      <c r="R185" s="68">
        <f>SUBTOTAL(109,R184:R184)</f>
        <v>4000</v>
      </c>
      <c r="S185" s="104">
        <f>$R185-$M185</f>
        <v>0</v>
      </c>
      <c r="T185" s="137"/>
      <c r="U185" s="16" t="s">
        <v>6</v>
      </c>
      <c r="W185" s="198">
        <f>SUBTOTAL(109,W184:W184)</f>
        <v>4000</v>
      </c>
      <c r="X185" s="104">
        <f>$R185-$M185</f>
        <v>0</v>
      </c>
      <c r="Y185" s="137"/>
    </row>
    <row r="186" spans="1:26" ht="15" customHeight="1" thickBot="1" x14ac:dyDescent="0.25">
      <c r="A186" s="16" t="s">
        <v>6</v>
      </c>
      <c r="B186" s="9"/>
      <c r="C186" s="17">
        <f>SUBTOTAL(109,C185:C185)</f>
        <v>0</v>
      </c>
      <c r="D186" s="51"/>
      <c r="E186" s="55"/>
      <c r="F186" s="16" t="s">
        <v>6</v>
      </c>
      <c r="G186" s="5"/>
      <c r="H186" s="45">
        <f>SUBTOTAL(109,H185:H185)</f>
        <v>0</v>
      </c>
      <c r="I186" s="48">
        <f>$H186-$C186</f>
        <v>0</v>
      </c>
      <c r="J186" s="55"/>
      <c r="K186" s="21" t="s">
        <v>8</v>
      </c>
      <c r="L186" s="38"/>
      <c r="M186" s="65">
        <f>SUM(M185,M181)</f>
        <v>5557271.7200000007</v>
      </c>
      <c r="N186" s="109">
        <f>$M186-$H187</f>
        <v>5557271.7200000007</v>
      </c>
      <c r="O186" s="56"/>
      <c r="P186" s="21" t="s">
        <v>8</v>
      </c>
      <c r="Q186" s="38"/>
      <c r="R186" s="69">
        <f>SUM(R185,R181)</f>
        <v>5477800</v>
      </c>
      <c r="S186" s="105">
        <f>$R186-$M186</f>
        <v>-79471.720000000671</v>
      </c>
      <c r="T186" s="136"/>
      <c r="U186" s="21" t="s">
        <v>8</v>
      </c>
      <c r="V186" s="38"/>
      <c r="W186" s="196">
        <f>SUM(W185,W181)</f>
        <v>6089117.1499999994</v>
      </c>
      <c r="X186" s="105">
        <f>$R186-$M186</f>
        <v>-79471.720000000671</v>
      </c>
      <c r="Y186" s="136"/>
    </row>
    <row r="187" spans="1:26" s="11" customFormat="1" ht="15" customHeight="1" thickBot="1" x14ac:dyDescent="0.25">
      <c r="A187" s="21" t="s">
        <v>8</v>
      </c>
      <c r="B187" s="22"/>
      <c r="C187" s="27">
        <f>SUM(C186,C182)</f>
        <v>0</v>
      </c>
      <c r="D187" s="54"/>
      <c r="E187" s="56"/>
      <c r="F187" s="21" t="s">
        <v>8</v>
      </c>
      <c r="G187" s="38"/>
      <c r="H187" s="46">
        <f>SUM(H186,H182)</f>
        <v>0</v>
      </c>
      <c r="I187" s="109">
        <f>$H187-$C187</f>
        <v>0</v>
      </c>
      <c r="J187" s="56"/>
      <c r="K187" s="2"/>
      <c r="L187" s="7"/>
      <c r="M187" s="25"/>
      <c r="N187" s="12"/>
      <c r="P187" s="2"/>
      <c r="Q187" s="7"/>
      <c r="R187" s="25"/>
      <c r="S187" s="12"/>
      <c r="T187" s="135"/>
      <c r="U187" s="2"/>
      <c r="V187" s="7"/>
      <c r="W187" s="197"/>
      <c r="X187" s="12"/>
      <c r="Y187" s="135"/>
    </row>
    <row r="188" spans="1:26" s="11" customFormat="1" ht="15" customHeight="1" thickBot="1" x14ac:dyDescent="0.25">
      <c r="A188" s="2"/>
      <c r="B188" s="2"/>
      <c r="C188" s="10"/>
      <c r="D188" s="10"/>
      <c r="F188" s="2"/>
      <c r="G188" s="7"/>
      <c r="H188" s="25"/>
      <c r="I188" s="12"/>
      <c r="K188" s="92" t="s">
        <v>11</v>
      </c>
      <c r="L188" s="93"/>
      <c r="M188" s="62"/>
      <c r="N188" s="94"/>
      <c r="O188" s="95"/>
      <c r="P188" s="96" t="s">
        <v>11</v>
      </c>
      <c r="Q188" s="97"/>
      <c r="R188" s="66"/>
      <c r="S188" s="98"/>
      <c r="T188" s="128"/>
      <c r="U188" s="218" t="s">
        <v>11</v>
      </c>
      <c r="V188" s="214"/>
      <c r="W188" s="189"/>
      <c r="X188" s="210"/>
      <c r="Y188" s="208"/>
      <c r="Z188" s="207"/>
    </row>
    <row r="189" spans="1:26" ht="15" customHeight="1" x14ac:dyDescent="0.2">
      <c r="A189" s="73" t="s">
        <v>11</v>
      </c>
      <c r="B189" s="74"/>
      <c r="C189" s="28"/>
      <c r="D189" s="81"/>
      <c r="E189" s="80"/>
      <c r="F189" s="84" t="s">
        <v>11</v>
      </c>
      <c r="G189" s="85"/>
      <c r="H189" s="43"/>
      <c r="I189" s="82"/>
      <c r="J189" s="83"/>
      <c r="K189" s="19" t="s">
        <v>0</v>
      </c>
      <c r="L189" s="122">
        <v>0.03</v>
      </c>
      <c r="M189" s="121">
        <f>M181*L189</f>
        <v>166598.15160000001</v>
      </c>
      <c r="N189" s="48">
        <f>$M189-$H190</f>
        <v>166598.15160000001</v>
      </c>
      <c r="O189" s="55"/>
      <c r="P189" s="19" t="s">
        <v>0</v>
      </c>
      <c r="Q189" s="122">
        <v>0.03</v>
      </c>
      <c r="R189" s="67">
        <f>R181*Q189</f>
        <v>164214</v>
      </c>
      <c r="S189" s="104">
        <f t="shared" ref="S189:S196" si="11">$R189-$M189</f>
        <v>-2384.151600000012</v>
      </c>
      <c r="T189" s="134" t="s">
        <v>187</v>
      </c>
      <c r="U189" s="19" t="s">
        <v>0</v>
      </c>
      <c r="V189" s="122">
        <v>0.03</v>
      </c>
      <c r="W189" s="206">
        <f>W181*V189</f>
        <v>182553.51449999999</v>
      </c>
      <c r="X189" s="104">
        <f>$W189-$R189</f>
        <v>18339.51449999999</v>
      </c>
      <c r="Y189" s="134"/>
    </row>
    <row r="190" spans="1:26" ht="15" customHeight="1" x14ac:dyDescent="0.2">
      <c r="A190" s="19" t="s">
        <v>0</v>
      </c>
      <c r="B190" s="1"/>
      <c r="C190" s="108"/>
      <c r="D190" s="48"/>
      <c r="E190" s="55"/>
      <c r="F190" s="19" t="s">
        <v>0</v>
      </c>
      <c r="G190" s="13"/>
      <c r="H190" s="45"/>
      <c r="I190" s="48">
        <f t="shared" ref="I190:I197" si="12">$H190-$C190</f>
        <v>0</v>
      </c>
      <c r="J190" s="55"/>
      <c r="K190" s="19" t="s">
        <v>1</v>
      </c>
      <c r="L190" s="123">
        <v>0.16500000000000001</v>
      </c>
      <c r="M190" s="126">
        <v>915953.5</v>
      </c>
      <c r="N190" s="48">
        <f>$M190-$H191</f>
        <v>915953.5</v>
      </c>
      <c r="O190" s="55"/>
      <c r="P190" s="19" t="s">
        <v>1</v>
      </c>
      <c r="Q190" s="130">
        <f>R190/R181</f>
        <v>0.17055573824399869</v>
      </c>
      <c r="R190" s="67">
        <v>933588</v>
      </c>
      <c r="S190" s="104">
        <f t="shared" si="11"/>
        <v>17634.5</v>
      </c>
      <c r="T190" s="134" t="s">
        <v>188</v>
      </c>
      <c r="U190" s="19" t="s">
        <v>1</v>
      </c>
      <c r="V190" s="130">
        <f>W190/W181</f>
        <v>0.15342153273088591</v>
      </c>
      <c r="W190" s="206">
        <v>933588</v>
      </c>
      <c r="X190" s="104">
        <f>$W190-$R190</f>
        <v>0</v>
      </c>
      <c r="Y190" s="134"/>
    </row>
    <row r="191" spans="1:26" ht="15" customHeight="1" x14ac:dyDescent="0.2">
      <c r="A191" s="19" t="s">
        <v>1</v>
      </c>
      <c r="B191" s="1"/>
      <c r="C191" s="108"/>
      <c r="D191" s="48"/>
      <c r="E191" s="55"/>
      <c r="F191" s="19" t="s">
        <v>1</v>
      </c>
      <c r="G191" s="13"/>
      <c r="H191" s="45"/>
      <c r="I191" s="48">
        <f t="shared" si="12"/>
        <v>0</v>
      </c>
      <c r="J191" s="55"/>
      <c r="K191" s="19" t="s">
        <v>2</v>
      </c>
      <c r="L191" s="127">
        <v>0.05</v>
      </c>
      <c r="M191" s="126">
        <f>M181*L191</f>
        <v>277663.58600000007</v>
      </c>
      <c r="N191" s="48">
        <f>$M191-$H192</f>
        <v>277663.58600000007</v>
      </c>
      <c r="O191" s="55"/>
      <c r="P191" s="19" t="s">
        <v>2</v>
      </c>
      <c r="Q191" s="127">
        <v>0.05</v>
      </c>
      <c r="R191" s="67">
        <f>R181*Q191</f>
        <v>273690</v>
      </c>
      <c r="S191" s="104">
        <f t="shared" si="11"/>
        <v>-3973.5860000000685</v>
      </c>
      <c r="T191" s="134" t="s">
        <v>187</v>
      </c>
      <c r="U191" s="19" t="s">
        <v>2</v>
      </c>
      <c r="V191" s="127">
        <v>0.05</v>
      </c>
      <c r="W191" s="206">
        <f>W181*V191</f>
        <v>304255.85749999998</v>
      </c>
      <c r="X191" s="104">
        <f>$W191-$R191</f>
        <v>30565.857499999984</v>
      </c>
      <c r="Y191" s="134"/>
    </row>
    <row r="192" spans="1:26" ht="15" customHeight="1" x14ac:dyDescent="0.2">
      <c r="A192" s="19" t="s">
        <v>2</v>
      </c>
      <c r="B192" s="1"/>
      <c r="C192" s="108"/>
      <c r="D192" s="48"/>
      <c r="E192" s="55"/>
      <c r="F192" s="19" t="s">
        <v>2</v>
      </c>
      <c r="G192" s="13"/>
      <c r="H192" s="45"/>
      <c r="I192" s="48">
        <f t="shared" si="12"/>
        <v>0</v>
      </c>
      <c r="J192" s="55"/>
      <c r="K192" s="19" t="s">
        <v>31</v>
      </c>
      <c r="L192" s="125">
        <v>1.4E-2</v>
      </c>
      <c r="M192" s="124">
        <f>L192*M181</f>
        <v>77745.804080000016</v>
      </c>
      <c r="N192" s="48">
        <f>$M192-$H194</f>
        <v>77745.804080000016</v>
      </c>
      <c r="O192" s="55"/>
      <c r="P192" s="19" t="s">
        <v>3</v>
      </c>
      <c r="Q192" s="125">
        <v>1.4E-2</v>
      </c>
      <c r="R192" s="67">
        <f>R181*Q192</f>
        <v>76633.2</v>
      </c>
      <c r="S192" s="104">
        <f t="shared" si="11"/>
        <v>-1112.6040800000192</v>
      </c>
      <c r="T192" s="134" t="s">
        <v>187</v>
      </c>
      <c r="U192" s="19" t="s">
        <v>3</v>
      </c>
      <c r="V192" s="125">
        <v>1.4E-2</v>
      </c>
      <c r="W192" s="206">
        <f>W181*V192</f>
        <v>85191.64009999999</v>
      </c>
      <c r="X192" s="104">
        <f>$W192-$R192</f>
        <v>8558.4400999999925</v>
      </c>
      <c r="Y192" s="134"/>
    </row>
    <row r="193" spans="1:25" ht="15" customHeight="1" x14ac:dyDescent="0.2">
      <c r="A193" s="142"/>
      <c r="B193" s="143"/>
      <c r="C193" s="144"/>
      <c r="D193" s="145"/>
      <c r="E193" s="146"/>
      <c r="F193" s="142"/>
      <c r="G193" s="147"/>
      <c r="H193" s="148"/>
      <c r="I193" s="145"/>
      <c r="J193" s="146"/>
      <c r="K193" s="142"/>
      <c r="L193" s="149"/>
      <c r="M193" s="150"/>
      <c r="N193" s="145"/>
      <c r="O193" s="146"/>
      <c r="P193" s="142" t="s">
        <v>166</v>
      </c>
      <c r="Q193" s="149"/>
      <c r="R193" s="151">
        <v>65000</v>
      </c>
      <c r="S193" s="104">
        <f t="shared" si="11"/>
        <v>65000</v>
      </c>
      <c r="T193" s="134" t="s">
        <v>192</v>
      </c>
      <c r="U193" s="142" t="s">
        <v>166</v>
      </c>
      <c r="V193" s="220"/>
      <c r="W193" s="199">
        <v>65000</v>
      </c>
      <c r="X193" s="104">
        <f>$W193-$R193</f>
        <v>0</v>
      </c>
      <c r="Y193" s="134"/>
    </row>
    <row r="194" spans="1:25" ht="15" customHeight="1" x14ac:dyDescent="0.2">
      <c r="A194" s="19" t="s">
        <v>31</v>
      </c>
      <c r="B194" s="1"/>
      <c r="C194" s="108"/>
      <c r="D194" s="48"/>
      <c r="E194" s="55"/>
      <c r="F194" s="19" t="s">
        <v>31</v>
      </c>
      <c r="G194" s="13"/>
      <c r="H194" s="45"/>
      <c r="I194" s="48">
        <f t="shared" si="12"/>
        <v>0</v>
      </c>
      <c r="J194" s="55"/>
      <c r="K194" s="16" t="s">
        <v>6</v>
      </c>
      <c r="L194" s="8"/>
      <c r="M194" s="64">
        <f>SUBTOTAL(109,M189:M192)</f>
        <v>1437961.04168</v>
      </c>
      <c r="N194" s="48">
        <f>$M194-$H195</f>
        <v>1437961.04168</v>
      </c>
      <c r="O194" s="55"/>
      <c r="P194" s="16" t="s">
        <v>6</v>
      </c>
      <c r="Q194" s="8"/>
      <c r="R194" s="68">
        <f>SUBTOTAL(109,R189:R193)</f>
        <v>1513125.2</v>
      </c>
      <c r="S194" s="104">
        <f t="shared" si="11"/>
        <v>75164.15831999993</v>
      </c>
      <c r="T194" s="137"/>
      <c r="U194" s="16" t="s">
        <v>6</v>
      </c>
      <c r="V194" s="8"/>
      <c r="W194" s="198">
        <f>SUBTOTAL(109,W189:W193)</f>
        <v>1570589.0120999999</v>
      </c>
      <c r="X194" s="104">
        <f>W194-R194</f>
        <v>57463.812099999981</v>
      </c>
      <c r="Y194" s="137"/>
    </row>
    <row r="195" spans="1:25" ht="15" customHeight="1" x14ac:dyDescent="0.2">
      <c r="A195" s="16" t="s">
        <v>6</v>
      </c>
      <c r="B195" s="9"/>
      <c r="C195" s="17">
        <f>SUBTOTAL(109,C190:C194)</f>
        <v>0</v>
      </c>
      <c r="D195" s="51"/>
      <c r="E195" s="55"/>
      <c r="F195" s="16" t="s">
        <v>6</v>
      </c>
      <c r="G195" s="8"/>
      <c r="H195" s="45">
        <f>SUBTOTAL(109,H190:H194)</f>
        <v>0</v>
      </c>
      <c r="I195" s="48">
        <f t="shared" si="12"/>
        <v>0</v>
      </c>
      <c r="J195" s="55"/>
      <c r="K195" s="16" t="s">
        <v>9</v>
      </c>
      <c r="M195" s="64">
        <f>SUM(M194)</f>
        <v>1437961.04168</v>
      </c>
      <c r="N195" s="48">
        <f>$M195-$H196</f>
        <v>1437961.04168</v>
      </c>
      <c r="O195" s="55"/>
      <c r="P195" s="16" t="s">
        <v>9</v>
      </c>
      <c r="R195" s="68">
        <f>SUM(R194)</f>
        <v>1513125.2</v>
      </c>
      <c r="S195" s="104">
        <f t="shared" si="11"/>
        <v>75164.15831999993</v>
      </c>
      <c r="T195" s="137"/>
      <c r="U195" s="16" t="s">
        <v>9</v>
      </c>
      <c r="W195" s="198">
        <f>SUM(W194)</f>
        <v>1570589.0120999999</v>
      </c>
      <c r="X195" s="104">
        <f>$W195-$R195</f>
        <v>57463.812099999981</v>
      </c>
      <c r="Y195" s="137"/>
    </row>
    <row r="196" spans="1:25" ht="15" customHeight="1" thickBot="1" x14ac:dyDescent="0.25">
      <c r="A196" s="16" t="s">
        <v>9</v>
      </c>
      <c r="B196" s="9"/>
      <c r="C196" s="17">
        <f>SUM(C195)</f>
        <v>0</v>
      </c>
      <c r="D196" s="51"/>
      <c r="E196" s="55"/>
      <c r="F196" s="16" t="s">
        <v>9</v>
      </c>
      <c r="G196" s="8"/>
      <c r="H196" s="45">
        <f>SUM(H195)</f>
        <v>0</v>
      </c>
      <c r="I196" s="48">
        <f t="shared" si="12"/>
        <v>0</v>
      </c>
      <c r="J196" s="55"/>
      <c r="K196" s="21" t="s">
        <v>7</v>
      </c>
      <c r="L196" s="39"/>
      <c r="M196" s="65">
        <f>SUM(M195,M186)</f>
        <v>6995232.7616800005</v>
      </c>
      <c r="N196" s="109">
        <f>$M196-$H197</f>
        <v>6995232.7616800005</v>
      </c>
      <c r="O196" s="56"/>
      <c r="P196" s="21" t="s">
        <v>7</v>
      </c>
      <c r="Q196" s="39"/>
      <c r="R196" s="69">
        <f>SUM(R195,R186)</f>
        <v>6990925.2000000002</v>
      </c>
      <c r="S196" s="105">
        <f t="shared" si="11"/>
        <v>-4307.5616800002754</v>
      </c>
      <c r="T196" s="136"/>
      <c r="U196" s="21" t="s">
        <v>7</v>
      </c>
      <c r="V196" s="39"/>
      <c r="W196" s="196">
        <f>SUM(W195,W186)</f>
        <v>7659706.1620999994</v>
      </c>
      <c r="X196" s="105">
        <f>$W196-$R196</f>
        <v>668780.96209999919</v>
      </c>
      <c r="Y196" s="136"/>
    </row>
    <row r="197" spans="1:25" ht="15" customHeight="1" thickBot="1" x14ac:dyDescent="0.25">
      <c r="A197" s="21" t="s">
        <v>7</v>
      </c>
      <c r="B197" s="22"/>
      <c r="C197" s="23">
        <f>SUM(C196,C187)</f>
        <v>0</v>
      </c>
      <c r="D197" s="53"/>
      <c r="E197" s="56"/>
      <c r="F197" s="21" t="s">
        <v>7</v>
      </c>
      <c r="G197" s="39"/>
      <c r="H197" s="46">
        <f>SUM(H196,H187)</f>
        <v>0</v>
      </c>
      <c r="I197" s="109">
        <f t="shared" si="12"/>
        <v>0</v>
      </c>
      <c r="J197" s="56"/>
    </row>
  </sheetData>
  <mergeCells count="10">
    <mergeCell ref="X1:X2"/>
    <mergeCell ref="Y1:Y2"/>
    <mergeCell ref="D1:D2"/>
    <mergeCell ref="I1:I2"/>
    <mergeCell ref="E1:E2"/>
    <mergeCell ref="S1:S2"/>
    <mergeCell ref="T1:T2"/>
    <mergeCell ref="O1:O2"/>
    <mergeCell ref="N1:N2"/>
    <mergeCell ref="J1:J2"/>
  </mergeCells>
  <printOptions horizontalCentered="1"/>
  <pageMargins left="0.25" right="0.25" top="0.75" bottom="0.5" header="0.3" footer="0.3"/>
  <pageSetup paperSize="17" scale="62" fitToHeight="3" orientation="landscape" r:id="rId1"/>
  <headerFooter>
    <oddHeader>&amp;C&amp;"Tw Cen MT Condensed Extra Bold,Regular"&amp;22&amp;K03+000Construction Estimate Reconciliation</oddHeader>
    <oddFooter>&amp;RFor Example Use Only</oddFooter>
  </headerFooter>
  <ignoredErrors>
    <ignoredError sqref="H180 C1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9"/>
  <sheetViews>
    <sheetView tabSelected="1" zoomScaleNormal="100" workbookViewId="0">
      <selection activeCell="F5" sqref="F5"/>
    </sheetView>
  </sheetViews>
  <sheetFormatPr defaultColWidth="9.140625" defaultRowHeight="15" x14ac:dyDescent="0.25"/>
  <cols>
    <col min="1" max="1" width="9.140625" style="226"/>
    <col min="2" max="2" width="9.7109375" style="228" customWidth="1"/>
    <col min="3" max="3" width="11.42578125" style="227" bestFit="1" customWidth="1"/>
    <col min="4" max="4" width="9.140625" style="227"/>
    <col min="5" max="5" width="61.7109375" style="227" customWidth="1"/>
    <col min="6" max="6" width="14.5703125" style="227" customWidth="1"/>
    <col min="7" max="7" width="15.42578125" style="227" bestFit="1" customWidth="1"/>
    <col min="8" max="10" width="9.140625" style="227"/>
    <col min="11" max="11" width="10.85546875" style="227" bestFit="1" customWidth="1"/>
    <col min="12" max="16384" width="9.140625" style="227"/>
  </cols>
  <sheetData>
    <row r="1" spans="1:7" ht="16.5" x14ac:dyDescent="0.3">
      <c r="A1" s="253" t="s">
        <v>342</v>
      </c>
      <c r="B1" s="254"/>
      <c r="C1" s="254"/>
      <c r="D1" s="254"/>
      <c r="E1" s="254"/>
      <c r="F1" s="254"/>
      <c r="G1" s="255"/>
    </row>
    <row r="2" spans="1:7" ht="34.5" customHeight="1" thickBot="1" x14ac:dyDescent="0.3">
      <c r="A2" s="250" t="s">
        <v>343</v>
      </c>
      <c r="B2" s="251"/>
      <c r="C2" s="251"/>
      <c r="D2" s="251"/>
      <c r="E2" s="251"/>
      <c r="F2" s="251"/>
      <c r="G2" s="252"/>
    </row>
    <row r="3" spans="1:7" ht="45" customHeight="1" x14ac:dyDescent="0.25">
      <c r="A3" s="256" t="s">
        <v>344</v>
      </c>
      <c r="B3" s="257"/>
      <c r="C3" s="257"/>
      <c r="D3" s="257"/>
      <c r="E3" s="257"/>
      <c r="F3" s="257"/>
      <c r="G3" s="258"/>
    </row>
    <row r="4" spans="1:7" ht="16.5" x14ac:dyDescent="0.3">
      <c r="A4" s="259" t="s">
        <v>345</v>
      </c>
      <c r="B4" s="260" t="s">
        <v>346</v>
      </c>
      <c r="C4" s="261" t="s">
        <v>347</v>
      </c>
      <c r="D4" s="261" t="s">
        <v>260</v>
      </c>
      <c r="E4" s="261" t="s">
        <v>261</v>
      </c>
      <c r="F4" s="261" t="s">
        <v>262</v>
      </c>
      <c r="G4" s="262" t="s">
        <v>276</v>
      </c>
    </row>
    <row r="5" spans="1:7" s="269" customFormat="1" ht="31.15" customHeight="1" x14ac:dyDescent="0.2">
      <c r="A5" s="263">
        <v>1</v>
      </c>
      <c r="B5" s="264" t="s">
        <v>278</v>
      </c>
      <c r="C5" s="265">
        <v>20</v>
      </c>
      <c r="D5" s="266" t="s">
        <v>266</v>
      </c>
      <c r="E5" s="267" t="s">
        <v>279</v>
      </c>
      <c r="F5" s="229">
        <v>0</v>
      </c>
      <c r="G5" s="268">
        <f>F5*C5</f>
        <v>0</v>
      </c>
    </row>
    <row r="6" spans="1:7" s="269" customFormat="1" ht="31.15" customHeight="1" x14ac:dyDescent="0.2">
      <c r="A6" s="263">
        <v>2</v>
      </c>
      <c r="B6" s="264" t="s">
        <v>278</v>
      </c>
      <c r="C6" s="265">
        <v>10</v>
      </c>
      <c r="D6" s="266" t="s">
        <v>266</v>
      </c>
      <c r="E6" s="267" t="s">
        <v>280</v>
      </c>
      <c r="F6" s="229">
        <v>0</v>
      </c>
      <c r="G6" s="268">
        <f t="shared" ref="G6:G46" si="0">F6*C6</f>
        <v>0</v>
      </c>
    </row>
    <row r="7" spans="1:7" s="269" customFormat="1" ht="31.15" customHeight="1" x14ac:dyDescent="0.2">
      <c r="A7" s="263">
        <v>3</v>
      </c>
      <c r="B7" s="264" t="s">
        <v>281</v>
      </c>
      <c r="C7" s="265">
        <v>15</v>
      </c>
      <c r="D7" s="266" t="s">
        <v>267</v>
      </c>
      <c r="E7" s="267" t="s">
        <v>282</v>
      </c>
      <c r="F7" s="229">
        <v>0</v>
      </c>
      <c r="G7" s="268">
        <f t="shared" si="0"/>
        <v>0</v>
      </c>
    </row>
    <row r="8" spans="1:7" s="269" customFormat="1" ht="31.15" customHeight="1" x14ac:dyDescent="0.2">
      <c r="A8" s="263">
        <v>4</v>
      </c>
      <c r="B8" s="264" t="s">
        <v>281</v>
      </c>
      <c r="C8" s="265">
        <v>165</v>
      </c>
      <c r="D8" s="266" t="s">
        <v>267</v>
      </c>
      <c r="E8" s="267" t="s">
        <v>283</v>
      </c>
      <c r="F8" s="229">
        <v>0</v>
      </c>
      <c r="G8" s="268">
        <f t="shared" si="0"/>
        <v>0</v>
      </c>
    </row>
    <row r="9" spans="1:7" s="269" customFormat="1" ht="31.15" customHeight="1" x14ac:dyDescent="0.2">
      <c r="A9" s="263">
        <v>5</v>
      </c>
      <c r="B9" s="264" t="s">
        <v>275</v>
      </c>
      <c r="C9" s="265">
        <v>200</v>
      </c>
      <c r="D9" s="266" t="s">
        <v>284</v>
      </c>
      <c r="E9" s="267" t="s">
        <v>285</v>
      </c>
      <c r="F9" s="229">
        <v>0</v>
      </c>
      <c r="G9" s="268">
        <f t="shared" ref="G9" si="1">F9*C9</f>
        <v>0</v>
      </c>
    </row>
    <row r="10" spans="1:7" s="269" customFormat="1" ht="31.15" customHeight="1" x14ac:dyDescent="0.2">
      <c r="A10" s="263">
        <v>6</v>
      </c>
      <c r="B10" s="264" t="s">
        <v>286</v>
      </c>
      <c r="C10" s="265">
        <v>190</v>
      </c>
      <c r="D10" s="266" t="s">
        <v>268</v>
      </c>
      <c r="E10" s="267" t="s">
        <v>274</v>
      </c>
      <c r="F10" s="229">
        <v>0</v>
      </c>
      <c r="G10" s="268">
        <f t="shared" si="0"/>
        <v>0</v>
      </c>
    </row>
    <row r="11" spans="1:7" s="269" customFormat="1" ht="31.15" customHeight="1" x14ac:dyDescent="0.2">
      <c r="A11" s="263">
        <v>7</v>
      </c>
      <c r="B11" s="264" t="s">
        <v>287</v>
      </c>
      <c r="C11" s="265">
        <v>3116</v>
      </c>
      <c r="D11" s="266" t="s">
        <v>268</v>
      </c>
      <c r="E11" s="267" t="s">
        <v>332</v>
      </c>
      <c r="F11" s="229">
        <v>0</v>
      </c>
      <c r="G11" s="268">
        <f t="shared" si="0"/>
        <v>0</v>
      </c>
    </row>
    <row r="12" spans="1:7" s="269" customFormat="1" ht="31.15" customHeight="1" x14ac:dyDescent="0.2">
      <c r="A12" s="263">
        <v>8</v>
      </c>
      <c r="B12" s="264" t="s">
        <v>288</v>
      </c>
      <c r="C12" s="265">
        <v>3116</v>
      </c>
      <c r="D12" s="266" t="s">
        <v>268</v>
      </c>
      <c r="E12" s="267" t="s">
        <v>289</v>
      </c>
      <c r="F12" s="229">
        <v>0</v>
      </c>
      <c r="G12" s="268">
        <f t="shared" si="0"/>
        <v>0</v>
      </c>
    </row>
    <row r="13" spans="1:7" s="269" customFormat="1" ht="31.15" customHeight="1" x14ac:dyDescent="0.2">
      <c r="A13" s="263">
        <v>9</v>
      </c>
      <c r="B13" s="264" t="s">
        <v>269</v>
      </c>
      <c r="C13" s="265">
        <v>9584</v>
      </c>
      <c r="D13" s="266" t="s">
        <v>268</v>
      </c>
      <c r="E13" s="267" t="s">
        <v>290</v>
      </c>
      <c r="F13" s="229">
        <v>0</v>
      </c>
      <c r="G13" s="268">
        <f t="shared" si="0"/>
        <v>0</v>
      </c>
    </row>
    <row r="14" spans="1:7" s="269" customFormat="1" ht="31.15" customHeight="1" x14ac:dyDescent="0.2">
      <c r="A14" s="263">
        <v>10</v>
      </c>
      <c r="B14" s="264" t="s">
        <v>291</v>
      </c>
      <c r="C14" s="265">
        <v>4</v>
      </c>
      <c r="D14" s="266" t="s">
        <v>266</v>
      </c>
      <c r="E14" s="267" t="s">
        <v>292</v>
      </c>
      <c r="F14" s="229">
        <v>0</v>
      </c>
      <c r="G14" s="268">
        <f t="shared" si="0"/>
        <v>0</v>
      </c>
    </row>
    <row r="15" spans="1:7" s="269" customFormat="1" ht="31.15" customHeight="1" x14ac:dyDescent="0.2">
      <c r="A15" s="263">
        <v>11</v>
      </c>
      <c r="B15" s="264" t="s">
        <v>293</v>
      </c>
      <c r="C15" s="265">
        <v>82</v>
      </c>
      <c r="D15" s="266" t="s">
        <v>268</v>
      </c>
      <c r="E15" s="270" t="s">
        <v>333</v>
      </c>
      <c r="F15" s="229">
        <v>0</v>
      </c>
      <c r="G15" s="268">
        <f t="shared" si="0"/>
        <v>0</v>
      </c>
    </row>
    <row r="16" spans="1:7" s="269" customFormat="1" ht="31.15" customHeight="1" x14ac:dyDescent="0.2">
      <c r="A16" s="263">
        <v>12</v>
      </c>
      <c r="B16" s="264" t="s">
        <v>270</v>
      </c>
      <c r="C16" s="265">
        <v>180</v>
      </c>
      <c r="D16" s="266" t="s">
        <v>267</v>
      </c>
      <c r="E16" s="270" t="s">
        <v>334</v>
      </c>
      <c r="F16" s="229">
        <v>0</v>
      </c>
      <c r="G16" s="268">
        <f t="shared" si="0"/>
        <v>0</v>
      </c>
    </row>
    <row r="17" spans="1:7" s="269" customFormat="1" ht="31.15" customHeight="1" x14ac:dyDescent="0.2">
      <c r="A17" s="263">
        <v>13</v>
      </c>
      <c r="B17" s="264" t="s">
        <v>294</v>
      </c>
      <c r="C17" s="265">
        <v>72</v>
      </c>
      <c r="D17" s="266" t="s">
        <v>268</v>
      </c>
      <c r="E17" s="267" t="s">
        <v>335</v>
      </c>
      <c r="F17" s="229">
        <v>0</v>
      </c>
      <c r="G17" s="268">
        <f t="shared" si="0"/>
        <v>0</v>
      </c>
    </row>
    <row r="18" spans="1:7" s="269" customFormat="1" ht="31.15" customHeight="1" x14ac:dyDescent="0.2">
      <c r="A18" s="263">
        <v>14</v>
      </c>
      <c r="B18" s="264" t="s">
        <v>295</v>
      </c>
      <c r="C18" s="265">
        <v>166</v>
      </c>
      <c r="D18" s="266" t="s">
        <v>267</v>
      </c>
      <c r="E18" s="267" t="s">
        <v>336</v>
      </c>
      <c r="F18" s="229">
        <v>0</v>
      </c>
      <c r="G18" s="268">
        <f t="shared" si="0"/>
        <v>0</v>
      </c>
    </row>
    <row r="19" spans="1:7" s="269" customFormat="1" ht="31.15" customHeight="1" x14ac:dyDescent="0.2">
      <c r="A19" s="263">
        <v>15</v>
      </c>
      <c r="B19" s="264" t="s">
        <v>296</v>
      </c>
      <c r="C19" s="265">
        <v>3387</v>
      </c>
      <c r="D19" s="266" t="s">
        <v>267</v>
      </c>
      <c r="E19" s="267" t="s">
        <v>297</v>
      </c>
      <c r="F19" s="229">
        <v>0</v>
      </c>
      <c r="G19" s="268">
        <f t="shared" si="0"/>
        <v>0</v>
      </c>
    </row>
    <row r="20" spans="1:7" s="269" customFormat="1" ht="31.15" customHeight="1" x14ac:dyDescent="0.2">
      <c r="A20" s="263">
        <v>16</v>
      </c>
      <c r="B20" s="264" t="s">
        <v>296</v>
      </c>
      <c r="C20" s="265">
        <v>619</v>
      </c>
      <c r="D20" s="266" t="s">
        <v>267</v>
      </c>
      <c r="E20" s="267" t="s">
        <v>298</v>
      </c>
      <c r="F20" s="229">
        <v>0</v>
      </c>
      <c r="G20" s="268">
        <f t="shared" si="0"/>
        <v>0</v>
      </c>
    </row>
    <row r="21" spans="1:7" s="269" customFormat="1" ht="31.15" customHeight="1" x14ac:dyDescent="0.2">
      <c r="A21" s="263">
        <v>17</v>
      </c>
      <c r="B21" s="264" t="s">
        <v>296</v>
      </c>
      <c r="C21" s="265">
        <v>13</v>
      </c>
      <c r="D21" s="266" t="s">
        <v>267</v>
      </c>
      <c r="E21" s="267" t="s">
        <v>299</v>
      </c>
      <c r="F21" s="229">
        <v>0</v>
      </c>
      <c r="G21" s="268">
        <f t="shared" si="0"/>
        <v>0</v>
      </c>
    </row>
    <row r="22" spans="1:7" s="269" customFormat="1" ht="31.15" customHeight="1" x14ac:dyDescent="0.2">
      <c r="A22" s="263">
        <v>18</v>
      </c>
      <c r="B22" s="264" t="s">
        <v>300</v>
      </c>
      <c r="C22" s="265">
        <v>2</v>
      </c>
      <c r="D22" s="266" t="s">
        <v>266</v>
      </c>
      <c r="E22" s="267" t="s">
        <v>301</v>
      </c>
      <c r="F22" s="229">
        <v>0</v>
      </c>
      <c r="G22" s="268">
        <f t="shared" ref="G22" si="2">F22*C22</f>
        <v>0</v>
      </c>
    </row>
    <row r="23" spans="1:7" s="269" customFormat="1" ht="31.15" customHeight="1" x14ac:dyDescent="0.2">
      <c r="A23" s="263">
        <v>19</v>
      </c>
      <c r="B23" s="264" t="s">
        <v>300</v>
      </c>
      <c r="C23" s="265">
        <v>46</v>
      </c>
      <c r="D23" s="266" t="s">
        <v>266</v>
      </c>
      <c r="E23" s="267" t="s">
        <v>302</v>
      </c>
      <c r="F23" s="229">
        <v>0</v>
      </c>
      <c r="G23" s="268">
        <f t="shared" si="0"/>
        <v>0</v>
      </c>
    </row>
    <row r="24" spans="1:7" s="269" customFormat="1" ht="31.15" customHeight="1" x14ac:dyDescent="0.2">
      <c r="A24" s="263">
        <v>20</v>
      </c>
      <c r="B24" s="264" t="s">
        <v>300</v>
      </c>
      <c r="C24" s="265">
        <v>4</v>
      </c>
      <c r="D24" s="266" t="s">
        <v>266</v>
      </c>
      <c r="E24" s="267" t="s">
        <v>303</v>
      </c>
      <c r="F24" s="229">
        <v>0</v>
      </c>
      <c r="G24" s="268">
        <f t="shared" si="0"/>
        <v>0</v>
      </c>
    </row>
    <row r="25" spans="1:7" s="269" customFormat="1" ht="31.15" customHeight="1" x14ac:dyDescent="0.2">
      <c r="A25" s="263">
        <v>21</v>
      </c>
      <c r="B25" s="264" t="s">
        <v>300</v>
      </c>
      <c r="C25" s="265">
        <v>11</v>
      </c>
      <c r="D25" s="266" t="s">
        <v>266</v>
      </c>
      <c r="E25" s="267" t="s">
        <v>304</v>
      </c>
      <c r="F25" s="229">
        <v>0</v>
      </c>
      <c r="G25" s="268">
        <f t="shared" si="0"/>
        <v>0</v>
      </c>
    </row>
    <row r="26" spans="1:7" s="269" customFormat="1" ht="31.15" customHeight="1" x14ac:dyDescent="0.2">
      <c r="A26" s="263">
        <v>22</v>
      </c>
      <c r="B26" s="264" t="s">
        <v>300</v>
      </c>
      <c r="C26" s="265">
        <v>2</v>
      </c>
      <c r="D26" s="266" t="s">
        <v>266</v>
      </c>
      <c r="E26" s="267" t="s">
        <v>305</v>
      </c>
      <c r="F26" s="229">
        <v>0</v>
      </c>
      <c r="G26" s="268">
        <f t="shared" si="0"/>
        <v>0</v>
      </c>
    </row>
    <row r="27" spans="1:7" s="269" customFormat="1" ht="31.15" customHeight="1" x14ac:dyDescent="0.2">
      <c r="A27" s="263">
        <v>23</v>
      </c>
      <c r="B27" s="264" t="s">
        <v>300</v>
      </c>
      <c r="C27" s="265">
        <v>4</v>
      </c>
      <c r="D27" s="266" t="s">
        <v>266</v>
      </c>
      <c r="E27" s="267" t="s">
        <v>306</v>
      </c>
      <c r="F27" s="229">
        <v>0</v>
      </c>
      <c r="G27" s="268">
        <f t="shared" si="0"/>
        <v>0</v>
      </c>
    </row>
    <row r="28" spans="1:7" s="269" customFormat="1" ht="31.15" customHeight="1" x14ac:dyDescent="0.2">
      <c r="A28" s="263">
        <v>24</v>
      </c>
      <c r="B28" s="264" t="s">
        <v>300</v>
      </c>
      <c r="C28" s="265">
        <v>12</v>
      </c>
      <c r="D28" s="266" t="s">
        <v>266</v>
      </c>
      <c r="E28" s="267" t="s">
        <v>307</v>
      </c>
      <c r="F28" s="229">
        <v>0</v>
      </c>
      <c r="G28" s="268">
        <f t="shared" si="0"/>
        <v>0</v>
      </c>
    </row>
    <row r="29" spans="1:7" s="269" customFormat="1" ht="31.15" customHeight="1" x14ac:dyDescent="0.2">
      <c r="A29" s="263">
        <v>25</v>
      </c>
      <c r="B29" s="264" t="s">
        <v>300</v>
      </c>
      <c r="C29" s="265">
        <v>3</v>
      </c>
      <c r="D29" s="266" t="s">
        <v>266</v>
      </c>
      <c r="E29" s="267" t="s">
        <v>308</v>
      </c>
      <c r="F29" s="229">
        <v>0</v>
      </c>
      <c r="G29" s="268">
        <f t="shared" ref="G29" si="3">F29*C29</f>
        <v>0</v>
      </c>
    </row>
    <row r="30" spans="1:7" s="269" customFormat="1" ht="31.15" customHeight="1" x14ac:dyDescent="0.2">
      <c r="A30" s="263">
        <v>26</v>
      </c>
      <c r="B30" s="264" t="s">
        <v>300</v>
      </c>
      <c r="C30" s="265">
        <v>4</v>
      </c>
      <c r="D30" s="266" t="s">
        <v>266</v>
      </c>
      <c r="E30" s="267" t="s">
        <v>309</v>
      </c>
      <c r="F30" s="229">
        <v>0</v>
      </c>
      <c r="G30" s="268">
        <f t="shared" si="0"/>
        <v>0</v>
      </c>
    </row>
    <row r="31" spans="1:7" s="269" customFormat="1" ht="31.15" customHeight="1" x14ac:dyDescent="0.2">
      <c r="A31" s="263">
        <v>27</v>
      </c>
      <c r="B31" s="264" t="s">
        <v>300</v>
      </c>
      <c r="C31" s="265">
        <v>2</v>
      </c>
      <c r="D31" s="266" t="s">
        <v>266</v>
      </c>
      <c r="E31" s="267" t="s">
        <v>310</v>
      </c>
      <c r="F31" s="229">
        <v>0</v>
      </c>
      <c r="G31" s="268">
        <f t="shared" si="0"/>
        <v>0</v>
      </c>
    </row>
    <row r="32" spans="1:7" s="269" customFormat="1" ht="31.15" customHeight="1" x14ac:dyDescent="0.2">
      <c r="A32" s="263">
        <v>28</v>
      </c>
      <c r="B32" s="264" t="s">
        <v>300</v>
      </c>
      <c r="C32" s="265">
        <v>6</v>
      </c>
      <c r="D32" s="266" t="s">
        <v>266</v>
      </c>
      <c r="E32" s="267" t="s">
        <v>311</v>
      </c>
      <c r="F32" s="229">
        <v>0</v>
      </c>
      <c r="G32" s="268">
        <f t="shared" si="0"/>
        <v>0</v>
      </c>
    </row>
    <row r="33" spans="1:7" s="269" customFormat="1" ht="31.15" customHeight="1" x14ac:dyDescent="0.2">
      <c r="A33" s="263">
        <v>29</v>
      </c>
      <c r="B33" s="264" t="s">
        <v>300</v>
      </c>
      <c r="C33" s="265">
        <v>5</v>
      </c>
      <c r="D33" s="266" t="s">
        <v>266</v>
      </c>
      <c r="E33" s="267" t="s">
        <v>312</v>
      </c>
      <c r="F33" s="229">
        <v>0</v>
      </c>
      <c r="G33" s="268">
        <f t="shared" si="0"/>
        <v>0</v>
      </c>
    </row>
    <row r="34" spans="1:7" s="269" customFormat="1" ht="31.15" customHeight="1" x14ac:dyDescent="0.2">
      <c r="A34" s="263">
        <v>30</v>
      </c>
      <c r="B34" s="264" t="s">
        <v>300</v>
      </c>
      <c r="C34" s="265">
        <v>1</v>
      </c>
      <c r="D34" s="266" t="s">
        <v>266</v>
      </c>
      <c r="E34" s="267" t="s">
        <v>313</v>
      </c>
      <c r="F34" s="229">
        <v>0</v>
      </c>
      <c r="G34" s="268">
        <f t="shared" si="0"/>
        <v>0</v>
      </c>
    </row>
    <row r="35" spans="1:7" s="269" customFormat="1" ht="31.15" customHeight="1" x14ac:dyDescent="0.2">
      <c r="A35" s="263">
        <v>31</v>
      </c>
      <c r="B35" s="264" t="s">
        <v>314</v>
      </c>
      <c r="C35" s="265">
        <v>95</v>
      </c>
      <c r="D35" s="266" t="s">
        <v>266</v>
      </c>
      <c r="E35" s="267" t="s">
        <v>315</v>
      </c>
      <c r="F35" s="229">
        <v>0</v>
      </c>
      <c r="G35" s="268">
        <f t="shared" ref="G35" si="4">F35*C35</f>
        <v>0</v>
      </c>
    </row>
    <row r="36" spans="1:7" s="269" customFormat="1" ht="31.15" customHeight="1" x14ac:dyDescent="0.2">
      <c r="A36" s="263">
        <v>32</v>
      </c>
      <c r="B36" s="264" t="s">
        <v>314</v>
      </c>
      <c r="C36" s="265">
        <v>22</v>
      </c>
      <c r="D36" s="266" t="s">
        <v>266</v>
      </c>
      <c r="E36" s="267" t="s">
        <v>316</v>
      </c>
      <c r="F36" s="229">
        <v>0</v>
      </c>
      <c r="G36" s="268">
        <f t="shared" si="0"/>
        <v>0</v>
      </c>
    </row>
    <row r="37" spans="1:7" s="269" customFormat="1" ht="31.15" customHeight="1" x14ac:dyDescent="0.2">
      <c r="A37" s="263">
        <v>33</v>
      </c>
      <c r="B37" s="264" t="s">
        <v>314</v>
      </c>
      <c r="C37" s="265">
        <v>2</v>
      </c>
      <c r="D37" s="266" t="s">
        <v>266</v>
      </c>
      <c r="E37" s="267" t="s">
        <v>317</v>
      </c>
      <c r="F37" s="229">
        <v>0</v>
      </c>
      <c r="G37" s="268">
        <f t="shared" si="0"/>
        <v>0</v>
      </c>
    </row>
    <row r="38" spans="1:7" s="269" customFormat="1" ht="31.15" customHeight="1" x14ac:dyDescent="0.2">
      <c r="A38" s="263">
        <v>34</v>
      </c>
      <c r="B38" s="264" t="s">
        <v>318</v>
      </c>
      <c r="C38" s="265">
        <v>2</v>
      </c>
      <c r="D38" s="266" t="s">
        <v>266</v>
      </c>
      <c r="E38" s="267" t="s">
        <v>319</v>
      </c>
      <c r="F38" s="229">
        <v>0</v>
      </c>
      <c r="G38" s="268">
        <f t="shared" si="0"/>
        <v>0</v>
      </c>
    </row>
    <row r="39" spans="1:7" s="269" customFormat="1" ht="31.15" customHeight="1" x14ac:dyDescent="0.2">
      <c r="A39" s="263">
        <v>35</v>
      </c>
      <c r="B39" s="264" t="s">
        <v>318</v>
      </c>
      <c r="C39" s="265">
        <v>2</v>
      </c>
      <c r="D39" s="266" t="s">
        <v>266</v>
      </c>
      <c r="E39" s="267" t="s">
        <v>320</v>
      </c>
      <c r="F39" s="229">
        <v>0</v>
      </c>
      <c r="G39" s="268">
        <f t="shared" ref="G39" si="5">F39*C39</f>
        <v>0</v>
      </c>
    </row>
    <row r="40" spans="1:7" s="269" customFormat="1" ht="31.15" customHeight="1" x14ac:dyDescent="0.2">
      <c r="A40" s="263">
        <v>36</v>
      </c>
      <c r="B40" s="264" t="s">
        <v>321</v>
      </c>
      <c r="C40" s="265">
        <v>30</v>
      </c>
      <c r="D40" s="266" t="s">
        <v>266</v>
      </c>
      <c r="E40" s="267" t="s">
        <v>322</v>
      </c>
      <c r="F40" s="229">
        <v>0</v>
      </c>
      <c r="G40" s="268">
        <f t="shared" si="0"/>
        <v>0</v>
      </c>
    </row>
    <row r="41" spans="1:7" s="269" customFormat="1" ht="31.15" customHeight="1" x14ac:dyDescent="0.2">
      <c r="A41" s="263">
        <v>37</v>
      </c>
      <c r="B41" s="264" t="s">
        <v>321</v>
      </c>
      <c r="C41" s="265">
        <v>24</v>
      </c>
      <c r="D41" s="266" t="s">
        <v>266</v>
      </c>
      <c r="E41" s="267" t="s">
        <v>323</v>
      </c>
      <c r="F41" s="229">
        <v>0</v>
      </c>
      <c r="G41" s="268">
        <f t="shared" si="0"/>
        <v>0</v>
      </c>
    </row>
    <row r="42" spans="1:7" s="269" customFormat="1" ht="31.15" customHeight="1" x14ac:dyDescent="0.2">
      <c r="A42" s="263">
        <v>38</v>
      </c>
      <c r="B42" s="264" t="s">
        <v>324</v>
      </c>
      <c r="C42" s="265">
        <v>12</v>
      </c>
      <c r="D42" s="266" t="s">
        <v>266</v>
      </c>
      <c r="E42" s="267" t="s">
        <v>339</v>
      </c>
      <c r="F42" s="229">
        <v>0</v>
      </c>
      <c r="G42" s="268">
        <f t="shared" ref="G42" si="6">F42*C42</f>
        <v>0</v>
      </c>
    </row>
    <row r="43" spans="1:7" s="269" customFormat="1" ht="31.15" customHeight="1" x14ac:dyDescent="0.2">
      <c r="A43" s="263">
        <v>39</v>
      </c>
      <c r="B43" s="264" t="s">
        <v>325</v>
      </c>
      <c r="C43" s="265">
        <v>2</v>
      </c>
      <c r="D43" s="266" t="s">
        <v>266</v>
      </c>
      <c r="E43" s="267" t="s">
        <v>337</v>
      </c>
      <c r="F43" s="229">
        <v>0</v>
      </c>
      <c r="G43" s="268">
        <f t="shared" si="0"/>
        <v>0</v>
      </c>
    </row>
    <row r="44" spans="1:7" s="269" customFormat="1" ht="31.15" customHeight="1" x14ac:dyDescent="0.2">
      <c r="A44" s="263">
        <v>40</v>
      </c>
      <c r="B44" s="264" t="s">
        <v>326</v>
      </c>
      <c r="C44" s="265">
        <v>4</v>
      </c>
      <c r="D44" s="266" t="s">
        <v>266</v>
      </c>
      <c r="E44" s="267" t="s">
        <v>327</v>
      </c>
      <c r="F44" s="229">
        <v>0</v>
      </c>
      <c r="G44" s="268">
        <f t="shared" si="0"/>
        <v>0</v>
      </c>
    </row>
    <row r="45" spans="1:7" s="269" customFormat="1" ht="31.15" customHeight="1" x14ac:dyDescent="0.2">
      <c r="A45" s="263">
        <v>41</v>
      </c>
      <c r="B45" s="264" t="s">
        <v>328</v>
      </c>
      <c r="C45" s="265">
        <v>16</v>
      </c>
      <c r="D45" s="266" t="s">
        <v>266</v>
      </c>
      <c r="E45" s="267" t="s">
        <v>338</v>
      </c>
      <c r="F45" s="229">
        <v>0</v>
      </c>
      <c r="G45" s="268">
        <f t="shared" si="0"/>
        <v>0</v>
      </c>
    </row>
    <row r="46" spans="1:7" s="269" customFormat="1" ht="31.15" customHeight="1" x14ac:dyDescent="0.2">
      <c r="A46" s="263">
        <v>42</v>
      </c>
      <c r="B46" s="264" t="s">
        <v>328</v>
      </c>
      <c r="C46" s="265">
        <v>19</v>
      </c>
      <c r="D46" s="266" t="s">
        <v>266</v>
      </c>
      <c r="E46" s="267" t="s">
        <v>329</v>
      </c>
      <c r="F46" s="229">
        <v>0</v>
      </c>
      <c r="G46" s="268">
        <f t="shared" si="0"/>
        <v>0</v>
      </c>
    </row>
    <row r="47" spans="1:7" s="269" customFormat="1" ht="31.15" customHeight="1" x14ac:dyDescent="0.2">
      <c r="A47" s="263">
        <v>43</v>
      </c>
      <c r="B47" s="264" t="s">
        <v>328</v>
      </c>
      <c r="C47" s="265">
        <v>3</v>
      </c>
      <c r="D47" s="266" t="s">
        <v>266</v>
      </c>
      <c r="E47" s="267" t="s">
        <v>330</v>
      </c>
      <c r="F47" s="229">
        <v>0</v>
      </c>
      <c r="G47" s="268">
        <f t="shared" ref="G47" si="7">F47*C47</f>
        <v>0</v>
      </c>
    </row>
    <row r="48" spans="1:7" s="269" customFormat="1" ht="31.15" customHeight="1" x14ac:dyDescent="0.2">
      <c r="A48" s="263">
        <v>44</v>
      </c>
      <c r="B48" s="264">
        <v>918</v>
      </c>
      <c r="C48" s="265">
        <v>8</v>
      </c>
      <c r="D48" s="266" t="s">
        <v>266</v>
      </c>
      <c r="E48" s="267" t="s">
        <v>331</v>
      </c>
      <c r="F48" s="229">
        <v>0</v>
      </c>
      <c r="G48" s="268">
        <f t="shared" ref="G48" si="8">F48*C48</f>
        <v>0</v>
      </c>
    </row>
    <row r="49" spans="1:11" s="269" customFormat="1" ht="16.5" x14ac:dyDescent="0.2">
      <c r="A49" s="271" t="s">
        <v>126</v>
      </c>
      <c r="B49" s="272"/>
      <c r="C49" s="272"/>
      <c r="D49" s="272"/>
      <c r="E49" s="272"/>
      <c r="F49" s="272"/>
      <c r="G49" s="273"/>
      <c r="H49" s="274"/>
      <c r="I49" s="274"/>
    </row>
    <row r="50" spans="1:11" ht="16.5" x14ac:dyDescent="0.3">
      <c r="A50" s="259" t="s">
        <v>257</v>
      </c>
      <c r="B50" s="260" t="s">
        <v>258</v>
      </c>
      <c r="C50" s="261" t="s">
        <v>259</v>
      </c>
      <c r="D50" s="261" t="s">
        <v>260</v>
      </c>
      <c r="E50" s="261" t="s">
        <v>261</v>
      </c>
      <c r="F50" s="261" t="s">
        <v>262</v>
      </c>
      <c r="G50" s="262" t="s">
        <v>276</v>
      </c>
    </row>
    <row r="51" spans="1:11" ht="16.5" x14ac:dyDescent="0.3">
      <c r="A51" s="275" t="s">
        <v>263</v>
      </c>
      <c r="B51" s="276" t="s">
        <v>263</v>
      </c>
      <c r="C51" s="277" t="s">
        <v>264</v>
      </c>
      <c r="D51" s="277"/>
      <c r="E51" s="277"/>
      <c r="F51" s="277"/>
      <c r="G51" s="278"/>
    </row>
    <row r="52" spans="1:11" s="269" customFormat="1" ht="31.15" customHeight="1" x14ac:dyDescent="0.2">
      <c r="A52" s="263">
        <f>+A48+1</f>
        <v>45</v>
      </c>
      <c r="B52" s="264">
        <v>917</v>
      </c>
      <c r="C52" s="265">
        <v>1</v>
      </c>
      <c r="D52" s="266" t="s">
        <v>265</v>
      </c>
      <c r="E52" s="267" t="s">
        <v>341</v>
      </c>
      <c r="F52" s="279">
        <v>8000</v>
      </c>
      <c r="G52" s="268">
        <v>8000</v>
      </c>
      <c r="H52" s="274"/>
      <c r="I52" s="274"/>
    </row>
    <row r="53" spans="1:11" s="283" customFormat="1" ht="17.25" thickBot="1" x14ac:dyDescent="0.25">
      <c r="A53" s="263">
        <f>+A52+1</f>
        <v>46</v>
      </c>
      <c r="B53" s="264" t="s">
        <v>271</v>
      </c>
      <c r="C53" s="265">
        <v>1</v>
      </c>
      <c r="D53" s="266" t="s">
        <v>265</v>
      </c>
      <c r="E53" s="267" t="s">
        <v>221</v>
      </c>
      <c r="F53" s="280">
        <v>150000</v>
      </c>
      <c r="G53" s="281">
        <v>150000</v>
      </c>
      <c r="H53" s="282"/>
      <c r="I53" s="282"/>
    </row>
    <row r="54" spans="1:11" s="282" customFormat="1" ht="16.5" x14ac:dyDescent="0.3">
      <c r="A54" s="284"/>
      <c r="B54" s="285"/>
      <c r="C54" s="286"/>
      <c r="D54" s="287"/>
      <c r="E54" s="285"/>
      <c r="F54" s="288"/>
      <c r="G54" s="288"/>
    </row>
    <row r="55" spans="1:11" s="282" customFormat="1" ht="16.5" x14ac:dyDescent="0.3">
      <c r="A55" s="289"/>
      <c r="B55" s="290"/>
      <c r="C55" s="291"/>
      <c r="D55" s="291"/>
      <c r="E55" s="291" t="s">
        <v>277</v>
      </c>
      <c r="F55" s="292"/>
      <c r="G55" s="293">
        <f>SUM(G5:G53)</f>
        <v>158000</v>
      </c>
    </row>
    <row r="56" spans="1:11" s="282" customFormat="1" ht="16.5" x14ac:dyDescent="0.3">
      <c r="A56" s="289"/>
      <c r="B56" s="290"/>
      <c r="C56" s="291"/>
      <c r="D56" s="291"/>
      <c r="E56" s="291"/>
      <c r="F56" s="294" t="s">
        <v>340</v>
      </c>
      <c r="G56" s="295"/>
    </row>
    <row r="57" spans="1:11" s="282" customFormat="1" ht="16.5" x14ac:dyDescent="0.3">
      <c r="A57" s="289"/>
      <c r="B57" s="290"/>
      <c r="C57" s="291"/>
      <c r="D57" s="291"/>
      <c r="E57" s="291" t="s">
        <v>272</v>
      </c>
      <c r="F57" s="296"/>
      <c r="G57" s="229">
        <v>0</v>
      </c>
      <c r="K57" s="297"/>
    </row>
    <row r="58" spans="1:11" s="282" customFormat="1" ht="16.5" x14ac:dyDescent="0.3">
      <c r="A58" s="289"/>
      <c r="B58" s="290"/>
      <c r="C58" s="291"/>
      <c r="D58" s="291"/>
      <c r="E58" s="291"/>
      <c r="F58" s="292"/>
      <c r="G58" s="292"/>
      <c r="H58" s="227"/>
      <c r="I58" s="227"/>
    </row>
    <row r="59" spans="1:11" ht="16.5" x14ac:dyDescent="0.3">
      <c r="A59" s="289" t="s">
        <v>273</v>
      </c>
      <c r="B59" s="290"/>
      <c r="C59" s="291"/>
      <c r="D59" s="291"/>
      <c r="E59" s="291"/>
      <c r="F59" s="292"/>
      <c r="G59" s="293">
        <f>+G57+G55</f>
        <v>158000</v>
      </c>
    </row>
  </sheetData>
  <sheetProtection algorithmName="SHA-512" hashValue="Uel3zPX3EnW5SwSSc/TfM3Ek+OyqehmcfZa/YFGPw1DL5o5YWPNNUw3uWdqW40GDXg3fWKsh2bWM067HAacsQQ==" saltValue="aClhg7H9xMAvqG0b/VohZg==" spinCount="100000" sheet="1" objects="1" scenarios="1"/>
  <mergeCells count="4">
    <mergeCell ref="A3:G3"/>
    <mergeCell ref="A1:G1"/>
    <mergeCell ref="A2:G2"/>
    <mergeCell ref="A49:G49"/>
  </mergeCells>
  <printOptions horizontalCentered="1"/>
  <pageMargins left="0.25" right="0.25" top="0.55000000000000004" bottom="0.45" header="0.3" footer="0.3"/>
  <pageSetup paperSize="3" orientation="portrait" r:id="rId1"/>
  <headerFoot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Document_x0020_Type xmlns="b3fec781-62d2-4f50-9b0f-56b6ddda0866" xsi:nil="true"/>
    <contract_x0020_document xmlns="c0086056-5044-4a33-b29f-c75672ab2bba">true</contract_x0020_document>
    <SRC xmlns="af23f7e8-60b8-4754-8d26-933e50c84a94" xsi:nil="true"/>
    <Spec_x0020__x0023_ xmlns="af23f7e8-60b8-4754-8d26-933e50c84a94">1158</Spec_x0020__x0023_>
    <Spec_x0020__x0023_ xmlns="b3fec781-62d2-4f50-9b0f-56b6ddda0866">009-21</Spec_x0020__x0023_>
    <Doc_x0020_Type xmlns="c0086056-5044-4a33-b29f-c75672ab2bba">Appendix B Bid Workbook</Doc_x0020_Type>
    <S_Year xmlns="c0086056-5044-4a33-b29f-c75672ab2bba">2021</S_Year>
    <_dlc_DocId xmlns="53dbc0f4-2d3d-44b3-9905-25b4807b1361">EV5DVUR6RRZR-1275146407-39341</_dlc_DocId>
    <_dlc_DocIdUrl xmlns="53dbc0f4-2d3d-44b3-9905-25b4807b1361">
      <Url>http://finance/supply/pba/_layouts/15/DocIdRedir.aspx?ID=EV5DVUR6RRZR-1275146407-39341</Url>
      <Description>EV5DVUR6RRZR-1275146407-39341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6AA327D-4E0F-49AA-BA40-5311F91B5FA5}">
  <ds:schemaRefs>
    <ds:schemaRef ds:uri="http://schemas.microsoft.com/sharepoint/v4"/>
    <ds:schemaRef ds:uri="c0086056-5044-4a33-b29f-c75672ab2bba"/>
    <ds:schemaRef ds:uri="http://schemas.openxmlformats.org/package/2006/metadata/core-properties"/>
    <ds:schemaRef ds:uri="http://purl.org/dc/elements/1.1/"/>
    <ds:schemaRef ds:uri="af23f7e8-60b8-4754-8d26-933e50c84a94"/>
    <ds:schemaRef ds:uri="b3fec781-62d2-4f50-9b0f-56b6ddda0866"/>
    <ds:schemaRef ds:uri="http://schemas.microsoft.com/office/infopath/2007/PartnerControls"/>
    <ds:schemaRef ds:uri="a6a118c7-e855-4f4e-b8ad-80e33b796d81"/>
    <ds:schemaRef ds:uri="http://purl.org/dc/terms/"/>
    <ds:schemaRef ds:uri="http://schemas.microsoft.com/office/2006/documentManagement/types"/>
    <ds:schemaRef ds:uri="53dbc0f4-2d3d-44b3-9905-25b4807b1361"/>
    <ds:schemaRef ds:uri="http://purl.org/dc/dcmitype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FB28998-2DCD-4407-B9E5-56B6ADD4BE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C7575-D1C1-4A6D-8931-354CC929E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4E660DD-CEE6-42F2-856B-21DB2192474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Estimate Reconciliation</vt:lpstr>
      <vt:lpstr>Bid Workbook</vt:lpstr>
      <vt:lpstr>'Bid Workbook'!Print_Area</vt:lpstr>
      <vt:lpstr>'Bid Workbook'!Print_Titles</vt:lpstr>
    </vt:vector>
  </TitlesOfParts>
  <Company>JEA</Company>
  <LinksUpToDate>false</LinksUpToDate>
  <SharedDoc>false</SharedDoc>
  <HyperlinkBase>009-21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009-21 Appendix B - Bid Workbook </dc:title>
  <dc:subject>Consultant Engineer Estimate Template</dc:subject>
  <dc:creator>dewbb@jea.com</dc:creator>
  <cp:lastModifiedBy>Perez, Joe</cp:lastModifiedBy>
  <cp:lastPrinted>2020-11-04T14:26:07Z</cp:lastPrinted>
  <dcterms:created xsi:type="dcterms:W3CDTF">2009-04-10T17:46:49Z</dcterms:created>
  <dcterms:modified xsi:type="dcterms:W3CDTF">2020-11-19T21:41:26Z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35fc2bfc-6b00-4b92-ba9a-7bf342680e57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