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finance/supply/pba/Procurement Files/2021/"/>
    </mc:Choice>
  </mc:AlternateContent>
  <bookViews>
    <workbookView xWindow="90" yWindow="45" windowWidth="12195" windowHeight="5310" activeTab="1"/>
  </bookViews>
  <sheets>
    <sheet name="Summary - Sections 1-" sheetId="10" r:id="rId1"/>
    <sheet name="Downtown " sheetId="9" r:id="rId2"/>
    <sheet name="Service Center &amp; Other Sites" sheetId="11" r:id="rId3"/>
  </sheets>
  <definedNames>
    <definedName name="_xlnm._FilterDatabase" localSheetId="1" hidden="1">'Downtown '!$A$6:$K$37</definedName>
    <definedName name="_xlnm._FilterDatabase" localSheetId="2" hidden="1">'Service Center &amp; Other Sites'!$A$6:$L$53</definedName>
    <definedName name="_xlnm.Print_Area" localSheetId="1">'Downtown '!$A$1:$K$72</definedName>
    <definedName name="_xlnm.Print_Area" localSheetId="2">'Service Center &amp; Other Sites'!$A$1:$L$75</definedName>
    <definedName name="_xlnm.Print_Area" localSheetId="0">'Summary - Sections 1-'!$A$1:$D$24</definedName>
  </definedNames>
  <calcPr calcId="162913"/>
</workbook>
</file>

<file path=xl/calcChain.xml><?xml version="1.0" encoding="utf-8"?>
<calcChain xmlns="http://schemas.openxmlformats.org/spreadsheetml/2006/main">
  <c r="I74" i="11" l="1"/>
  <c r="I75" i="11" s="1"/>
  <c r="D21" i="10" s="1"/>
  <c r="I68" i="11"/>
  <c r="I67" i="11"/>
  <c r="I66" i="11"/>
  <c r="I69" i="11" s="1"/>
  <c r="D20" i="10" s="1"/>
  <c r="I60" i="11"/>
  <c r="I59" i="11"/>
  <c r="I58" i="11"/>
  <c r="I52" i="11"/>
  <c r="I51" i="11"/>
  <c r="I50" i="11"/>
  <c r="L45" i="11"/>
  <c r="L44" i="11"/>
  <c r="L43" i="11"/>
  <c r="L42" i="11"/>
  <c r="L41" i="11"/>
  <c r="L40" i="11"/>
  <c r="E40" i="11"/>
  <c r="L38" i="11"/>
  <c r="L37" i="11"/>
  <c r="L36" i="11"/>
  <c r="L35" i="11"/>
  <c r="L34" i="11"/>
  <c r="L32" i="11"/>
  <c r="L31" i="11"/>
  <c r="L30" i="11"/>
  <c r="L29" i="11"/>
  <c r="L28" i="11"/>
  <c r="L27" i="11"/>
  <c r="L26" i="11"/>
  <c r="L24" i="11"/>
  <c r="L23" i="11"/>
  <c r="L22" i="11"/>
  <c r="L21" i="11"/>
  <c r="L20" i="11"/>
  <c r="L18" i="11"/>
  <c r="L17" i="11"/>
  <c r="L15" i="11"/>
  <c r="L14" i="11"/>
  <c r="L13" i="11"/>
  <c r="L12" i="11"/>
  <c r="L10" i="11"/>
  <c r="L9" i="11"/>
  <c r="L8" i="11"/>
  <c r="L46" i="11" l="1"/>
  <c r="D17" i="10" s="1"/>
  <c r="I61" i="11"/>
  <c r="D19" i="10" s="1"/>
  <c r="I53" i="11"/>
  <c r="D18" i="10" s="1"/>
  <c r="C63" i="9"/>
  <c r="D22" i="10" l="1"/>
  <c r="I52" i="9"/>
  <c r="K8" i="9" l="1"/>
  <c r="K9" i="9"/>
  <c r="K10" i="9"/>
  <c r="K11" i="9"/>
  <c r="K12" i="9"/>
  <c r="K13" i="9"/>
  <c r="K14" i="9"/>
  <c r="K15" i="9"/>
  <c r="K16" i="9"/>
  <c r="K17" i="9"/>
  <c r="K18" i="9"/>
  <c r="K19" i="9"/>
  <c r="K20" i="9"/>
  <c r="K21" i="9"/>
  <c r="K22" i="9"/>
  <c r="K23" i="9"/>
  <c r="K24" i="9"/>
  <c r="K25" i="9"/>
  <c r="K26" i="9"/>
  <c r="K27" i="9"/>
  <c r="K28" i="9"/>
  <c r="K29" i="9"/>
  <c r="K30" i="9"/>
  <c r="K31" i="9"/>
  <c r="K32" i="9"/>
  <c r="K33" i="9"/>
  <c r="K34" i="9"/>
  <c r="K35" i="9"/>
  <c r="K36" i="9"/>
  <c r="K7" i="9"/>
  <c r="K37" i="9" l="1"/>
  <c r="D5" i="10" s="1"/>
  <c r="I43" i="9" l="1"/>
  <c r="I44" i="9"/>
  <c r="I42" i="9"/>
  <c r="I45" i="9" l="1"/>
  <c r="D6" i="10" s="1"/>
  <c r="I71" i="9" l="1"/>
  <c r="I72" i="9" s="1"/>
  <c r="D9" i="10" s="1"/>
  <c r="I64" i="9"/>
  <c r="I65" i="9"/>
  <c r="I62" i="9"/>
  <c r="I63" i="9"/>
  <c r="I61" i="9"/>
  <c r="I59" i="9"/>
  <c r="I60" i="9"/>
  <c r="I51" i="9"/>
  <c r="I50" i="9"/>
  <c r="I53" i="9" s="1"/>
  <c r="I58" i="9"/>
  <c r="I66" i="9" l="1"/>
  <c r="D8" i="10" s="1"/>
  <c r="D7" i="10"/>
  <c r="D10" i="10" l="1"/>
  <c r="D24" i="10" s="1"/>
</calcChain>
</file>

<file path=xl/sharedStrings.xml><?xml version="1.0" encoding="utf-8"?>
<sst xmlns="http://schemas.openxmlformats.org/spreadsheetml/2006/main" count="566" uniqueCount="224">
  <si>
    <t>&lt;Insert Company Name Here&gt;</t>
  </si>
  <si>
    <t>Item No</t>
  </si>
  <si>
    <t>Street Address and Zip Code</t>
  </si>
  <si>
    <t>Site Name and Facility Type</t>
  </si>
  <si>
    <t>Estimated One (1) Year Volume</t>
  </si>
  <si>
    <t>Unit of Measure</t>
  </si>
  <si>
    <t>Price Per Unit</t>
  </si>
  <si>
    <t>Total Price</t>
  </si>
  <si>
    <t>21 W Church St, 32202</t>
  </si>
  <si>
    <t>per month</t>
  </si>
  <si>
    <t>&lt;insert price per month here&gt;</t>
  </si>
  <si>
    <t>21 East Church St, 32202</t>
  </si>
  <si>
    <t>421 Laura St N, 32202</t>
  </si>
  <si>
    <t>JEA Tower Plaza 1 Floor 3, Office</t>
  </si>
  <si>
    <t>Description of Services</t>
  </si>
  <si>
    <t>2.1.1</t>
  </si>
  <si>
    <t>Per Visit Charge</t>
  </si>
  <si>
    <t>per visit</t>
  </si>
  <si>
    <t>2.1.2</t>
  </si>
  <si>
    <t>Hourly Rate - Company Supervisor</t>
  </si>
  <si>
    <t>per hour</t>
  </si>
  <si>
    <t>2.1.3</t>
  </si>
  <si>
    <t>Hourly Rate - Janitor</t>
  </si>
  <si>
    <t>2.2.1</t>
  </si>
  <si>
    <t>2.2.2</t>
  </si>
  <si>
    <t>Composite or Terrazo Floor Treatment</t>
  </si>
  <si>
    <t>per square foot</t>
  </si>
  <si>
    <t>Wet Extraction Shampoo of Carpet</t>
  </si>
  <si>
    <t>Pressure Wash - JEA Plaza Deck Area (with specified Simple Green cleaning agent)</t>
  </si>
  <si>
    <t>Pressure Wash - Adair Garage Parking Area</t>
  </si>
  <si>
    <t>Marble Floor and Marble Counter Treatment</t>
  </si>
  <si>
    <t>Pressure Wash Loading Dock Areas</t>
  </si>
  <si>
    <t>Parquet Wood Floor Treatment</t>
  </si>
  <si>
    <t>Brick Floor Treatment</t>
  </si>
  <si>
    <t>4 ) Parts and Materials</t>
  </si>
  <si>
    <t>Estimated Parts &amp; Materials Needed</t>
  </si>
  <si>
    <t>dollars</t>
  </si>
  <si>
    <t>Fixture Count**</t>
  </si>
  <si>
    <t>Population</t>
  </si>
  <si>
    <t>N/A</t>
  </si>
  <si>
    <t xml:space="preserve">Total Cost Section 4 </t>
  </si>
  <si>
    <t>Total Cost Section 3</t>
  </si>
  <si>
    <t xml:space="preserve">Total Cost Section 2.2 </t>
  </si>
  <si>
    <t>Total Cost Section 1</t>
  </si>
  <si>
    <t>Total Cost Section 2.1</t>
  </si>
  <si>
    <t>Motor Pool</t>
  </si>
  <si>
    <t>JEA Tower Plaza I Floor 1, Office</t>
  </si>
  <si>
    <t>JEA Tower Plaza I Floor 2, Office</t>
  </si>
  <si>
    <t>JEA Tower Plaza I Floor 4, Office</t>
  </si>
  <si>
    <t>JEA Tower Plaza I Floor 5, Office</t>
  </si>
  <si>
    <t>JEA Tower Plaza I Floor 6, Office</t>
  </si>
  <si>
    <t>JEA Tower Plaza I Floor 7, Office</t>
  </si>
  <si>
    <t>JEA Tower Plaza I Floor 8, Office</t>
  </si>
  <si>
    <t>JEA Tower Plaza I Floor 9, Office</t>
  </si>
  <si>
    <t>JEA Tower Plaza I Floor 10, Office</t>
  </si>
  <si>
    <t>JEA Tower Plaza I Floor 11, Office</t>
  </si>
  <si>
    <t>JEA Tower Plaza I Floor 12, Office</t>
  </si>
  <si>
    <t>JEA Tower Plaza I Floor 13, Office</t>
  </si>
  <si>
    <t>JEA Tower Plaza I Floor 14, Office</t>
  </si>
  <si>
    <t>JEA Tower Plaza I Floor 15, Office</t>
  </si>
  <si>
    <t>JEA Tower Plaza I Floor 16, Office</t>
  </si>
  <si>
    <t>JEA Tower Plaza I Floor 17, Office</t>
  </si>
  <si>
    <t>JEA Tower Plaza I Floor 18, Office</t>
  </si>
  <si>
    <t>JEA Tower Plaza I Floor 19, Office</t>
  </si>
  <si>
    <t>Customer Center Plaza II Floor 2, Office</t>
  </si>
  <si>
    <t>Customer Center Plaza II Floor 3, Office</t>
  </si>
  <si>
    <t>Customer Center Plaza II Floor 4, Office</t>
  </si>
  <si>
    <t>Customer Center Plaza II Floor 5, Office</t>
  </si>
  <si>
    <t>Customer Center Plaza II Floor 6, Office</t>
  </si>
  <si>
    <t>Customer Center Plaza II Floor 1, Office</t>
  </si>
  <si>
    <t>Markup Percentage not to exceed 10%</t>
  </si>
  <si>
    <t>Section 2.1 ) Emergency Cleaning Services</t>
  </si>
  <si>
    <t xml:space="preserve">Total </t>
  </si>
  <si>
    <t xml:space="preserve">Annual Total </t>
  </si>
  <si>
    <t xml:space="preserve">Section 1 - Regularly (Scheduled) Cleaning Services Annual  Total </t>
  </si>
  <si>
    <t>Section 2.1 - Emergency Cleaning Services</t>
  </si>
  <si>
    <t>Section 2.2- Ad - Hoc Cleaning Services</t>
  </si>
  <si>
    <t>Section 3 - Ad - Hoc Specialized Cleaning Services</t>
  </si>
  <si>
    <t>Section 4 - Parts and Materials</t>
  </si>
  <si>
    <t>Adair Building Plaza III Wellness Center</t>
  </si>
  <si>
    <t>Section 2.2 ) Ad-Hoc Cleaning Services</t>
  </si>
  <si>
    <t>Section 3 ) Ad-Hoc Specialized Cleaning Services</t>
  </si>
  <si>
    <t>Plaza Deck Area &amp; steps to Sidewalk, Waterproofed Deck</t>
  </si>
  <si>
    <t>Adair Building Plaza III, Mezzanine Public areas, Hallways, (excluding Parking decks)</t>
  </si>
  <si>
    <t>&lt;insert price per visit here&gt;</t>
  </si>
  <si>
    <t>&lt;insert price per hour here&gt;</t>
  </si>
  <si>
    <t>&lt;insert price per square foot here&gt;</t>
  </si>
  <si>
    <t>&lt;insert markup percentage here&gt;</t>
  </si>
  <si>
    <t>JEA Tower Plaza I Basement, Walkways, Restrooms and Parking</t>
  </si>
  <si>
    <t>2.2.3</t>
  </si>
  <si>
    <t>Varies</t>
  </si>
  <si>
    <r>
      <t>Company shall submit pricing in Column J to perform scheduled cleaning services as described in Sections 12 and 13</t>
    </r>
    <r>
      <rPr>
        <sz val="10"/>
        <color rgb="FFFF0000"/>
        <rFont val="Times New Roman"/>
        <family val="1"/>
      </rPr>
      <t xml:space="preserve"> </t>
    </r>
    <r>
      <rPr>
        <sz val="10"/>
        <color theme="1"/>
        <rFont val="Times New Roman"/>
        <family val="1"/>
      </rPr>
      <t xml:space="preserve">of "Appendix A - Technical Specifications."  The estimated one (1) year quantities are to be used as guidelines and are not a guarantee of work.  All bid prices shall include all travel, parts, tools and materials to complete the service.  Note that all daily, weekly, twice a week, monthly, quarterly, and annual cleanings shall be included in the submitted monthly price.  </t>
    </r>
  </si>
  <si>
    <t>Company shall submit pricing in Column G to perform Emergency Cleaning Services as described in Section 14.1 of "Appendix A - Technical Specifications."  Emergency Cleaning Services shall be approved by JEA Contract Administrator or their designee.  Emergency Cleaning Services shall apply the Per Visit Charge in addition to the submitted hourly rates for Company Supervisor and Janitors.  Emergency Cleaning Services shall have a one (1) hour minimum applied to their hourly rates upon arrival at the job site.  Normally after regular work hours of 7:00 am – 8:00 pm, Monday – Friday and on JEA holidays.</t>
  </si>
  <si>
    <t>Company shall submit pricing in Column G to perform Ad-Hoc Cleaning Services as described in Section 14.2 of "Appendix A - Technical Specifications."  Ad-hoc Cleaning Services shall be approved by JEA Contract Administrator or their designee.  Ad-hoc Cleaning Services shall use the submitted hourly rates below for Company Supervisor and Janitors. Ad-Hoc Cleaning Services hourly rate shall be applied on a per-hour basis with a minimum of one (1) hour and shall begin when the employee arrives at the job site.</t>
  </si>
  <si>
    <t xml:space="preserve">Company shall submit pricing in Column G for Parts and Materials as described in Section 15 of "Appendix A - Technical Specifications," it is JEA's intent to provide janitorial supplies to Contractor whenever possible.  If / when the JEA contract administrator deems that janitorial supplies shall be provided by Contractor, then the mark-up percentage submitted below shall apply.  </t>
  </si>
  <si>
    <r>
      <t>Section 1 ) Regular (Scheduled) Cleaning Services {Appendix A - Technical Specifications - Sections 12</t>
    </r>
    <r>
      <rPr>
        <b/>
        <sz val="14"/>
        <rFont val="Times New Roman"/>
        <family val="1"/>
      </rPr>
      <t xml:space="preserve"> and 13</t>
    </r>
    <r>
      <rPr>
        <b/>
        <sz val="14"/>
        <color theme="1"/>
        <rFont val="Times New Roman"/>
        <family val="1"/>
      </rPr>
      <t>}</t>
    </r>
  </si>
  <si>
    <t>DOWNTOWN CAMPUS</t>
  </si>
  <si>
    <r>
      <t xml:space="preserve">Company shall submit pricing in Column G to perform Ad-Hoc Specialized Cleaning Services as described in Section 14.3 of "Appendix A - Technical Specifications," the pricing submitted for this section shall be applied to the items below.  No additional labor charges shall be added.  </t>
    </r>
    <r>
      <rPr>
        <b/>
        <u/>
        <sz val="10"/>
        <rFont val="Times New Roman"/>
        <family val="1"/>
      </rPr>
      <t>JEA will not provide the consumable products (ie. carpet cleaning agents, stripping agents, sealants, etc.) required to complete the services described in this section, Item Numbers 3.01, 3.02, 3.03, 3.05, 3.07, and 3.08.  As a result, pricing for these Item Numbers must include any consumable products required.   Item numbers 3.04 and 3.06 do not require the use of any consumable products.</t>
    </r>
    <r>
      <rPr>
        <b/>
        <sz val="10"/>
        <rFont val="Times New Roman"/>
        <family val="1"/>
      </rPr>
      <t xml:space="preserve">  </t>
    </r>
  </si>
  <si>
    <t>Hourly Rate - Janitor* Contengency Pandemic (assumes 3 individuals at 8 hrs per day).</t>
  </si>
  <si>
    <r>
      <t>Section 1 ) Regular (Scheduled) Cleaning Services {Appendix A - Technical Specifications - Sections 11</t>
    </r>
    <r>
      <rPr>
        <b/>
        <sz val="14"/>
        <rFont val="Times New Roman"/>
        <family val="1"/>
      </rPr>
      <t xml:space="preserve"> and 12}</t>
    </r>
  </si>
  <si>
    <r>
      <t>Company shall submit pricing in Column J to perform scheduled cleaning services as described in Sections 11 and 12</t>
    </r>
    <r>
      <rPr>
        <sz val="10"/>
        <color rgb="FFFF0000"/>
        <rFont val="Times New Roman"/>
        <family val="1"/>
      </rPr>
      <t xml:space="preserve"> </t>
    </r>
    <r>
      <rPr>
        <sz val="10"/>
        <color theme="1"/>
        <rFont val="Times New Roman"/>
        <family val="1"/>
      </rPr>
      <t xml:space="preserve">of "Appendix A - Technical Specifications."  The estimated one (1) year quantities are to be used as guidelines and are not a guarantee of work.  All bid prices shall include all travel, parts, tools and materials to complete the service.  Note that all daily (Monday through Friday), weekly, twice a week, monthly, quarterly, and annual cleanings shall be included in the submitted price per unit.  </t>
    </r>
  </si>
  <si>
    <t>Frequency</t>
  </si>
  <si>
    <t xml:space="preserve">1.01. </t>
  </si>
  <si>
    <t>1002 N Main St, 32206</t>
  </si>
  <si>
    <t>Main Street Lab</t>
  </si>
  <si>
    <t>1.01. a</t>
  </si>
  <si>
    <t>Main Street Lab, Office</t>
  </si>
  <si>
    <t>Daily</t>
  </si>
  <si>
    <t>1.01. b</t>
  </si>
  <si>
    <t>1002 N. Main St, 32201</t>
  </si>
  <si>
    <t xml:space="preserve">Big Jim Building/Main Street Lab </t>
  </si>
  <si>
    <t>1 x week</t>
  </si>
  <si>
    <t>1.01. c</t>
  </si>
  <si>
    <t>970 N Main St, 32206</t>
  </si>
  <si>
    <t>Main Street Visitor Center, Office</t>
  </si>
  <si>
    <t xml:space="preserve">1.02. </t>
  </si>
  <si>
    <t>7720 Ramona Blvd, 32221</t>
  </si>
  <si>
    <t>Systems Operations Control Center (SOCC)</t>
  </si>
  <si>
    <t>1.02.  a</t>
  </si>
  <si>
    <t>SOCC, Office</t>
  </si>
  <si>
    <t>1.02. b</t>
  </si>
  <si>
    <t>SOCC, Station 5-CIP Access Required</t>
  </si>
  <si>
    <t>1.02. c</t>
  </si>
  <si>
    <t>7721 Ramona Blvd, 32221</t>
  </si>
  <si>
    <t xml:space="preserve">SOCC Annex, </t>
  </si>
  <si>
    <t>1.02. d</t>
  </si>
  <si>
    <t>SOCC, Wellness Center</t>
  </si>
  <si>
    <t xml:space="preserve">1.03. </t>
  </si>
  <si>
    <t>6674 Commonwealth Ave, 32254</t>
  </si>
  <si>
    <t>Commonwealth Service Center</t>
  </si>
  <si>
    <t>1.03. a</t>
  </si>
  <si>
    <t>Commonwealth Service Center, Office</t>
  </si>
  <si>
    <t>1.03. b</t>
  </si>
  <si>
    <t>6675 Commonwealth Ave, 32254</t>
  </si>
  <si>
    <t>Front Guard Shack, Guard Building</t>
  </si>
  <si>
    <t xml:space="preserve">1.04. </t>
  </si>
  <si>
    <t>2434 Pearl St, 32206</t>
  </si>
  <si>
    <t>Pearl St Service Center</t>
  </si>
  <si>
    <t>1.04. a</t>
  </si>
  <si>
    <t>Pearl St Service Center, Admin Building, Office and Warehouse</t>
  </si>
  <si>
    <t>1.04. b</t>
  </si>
  <si>
    <t>Pearl St Service Center, Wellness Center</t>
  </si>
  <si>
    <t>1.04. c</t>
  </si>
  <si>
    <t>Water Meter Shop (office and shop)</t>
  </si>
  <si>
    <t>1.04. d</t>
  </si>
  <si>
    <t>2408 Pearl St, 32206</t>
  </si>
  <si>
    <t>Meter Reading, Office</t>
  </si>
  <si>
    <t xml:space="preserve">1.05. </t>
  </si>
  <si>
    <t>2525 Pearl St, 32206</t>
  </si>
  <si>
    <t>Medical Clinic</t>
  </si>
  <si>
    <t xml:space="preserve">1.06. </t>
  </si>
  <si>
    <t>6727 Broadway Ave, 32254</t>
  </si>
  <si>
    <t>Westside Service Center</t>
  </si>
  <si>
    <t>1.06. a</t>
  </si>
  <si>
    <t>Westside Service Center, Office and Warehouse</t>
  </si>
  <si>
    <t>1.06. b</t>
  </si>
  <si>
    <t>Westside Service Center , Wellness Center</t>
  </si>
  <si>
    <t>1.06. c</t>
  </si>
  <si>
    <t>Westside Service Center Guard Shack (1)</t>
  </si>
  <si>
    <t>1.06. d</t>
  </si>
  <si>
    <t>Westside Service Center, Building 3</t>
  </si>
  <si>
    <t>3 x week</t>
  </si>
  <si>
    <t>1.06. e</t>
  </si>
  <si>
    <t>6727 Broadway Ave 32254</t>
  </si>
  <si>
    <t>Westside Service Center, Building 5</t>
  </si>
  <si>
    <t>2 x week</t>
  </si>
  <si>
    <t>1.06. f</t>
  </si>
  <si>
    <t>Westside Service Center, Building 6</t>
  </si>
  <si>
    <t>1.06. g</t>
  </si>
  <si>
    <t>6553 Broadway Avenue, 32254</t>
  </si>
  <si>
    <t>Westside Service Center, Training Center</t>
  </si>
  <si>
    <t>1.07.</t>
  </si>
  <si>
    <t>2325 Emerson St, 32207</t>
  </si>
  <si>
    <t>Southside Service Center</t>
  </si>
  <si>
    <t>1.07. a</t>
  </si>
  <si>
    <t>Southside Service Center, Building 4</t>
  </si>
  <si>
    <t>1.07. b</t>
  </si>
  <si>
    <t>Southside Service Center, Building 5, Offices</t>
  </si>
  <si>
    <t>1.07. c</t>
  </si>
  <si>
    <t>Southside Service Center, Building 5, Wellness Center, bathrooms and locker rooms.</t>
  </si>
  <si>
    <t>1.07. d</t>
  </si>
  <si>
    <r>
      <t>Southside Service Center, Guard Shack</t>
    </r>
    <r>
      <rPr>
        <sz val="10"/>
        <rFont val="Times New Roman"/>
        <family val="1"/>
      </rPr>
      <t xml:space="preserve"> (1)</t>
    </r>
  </si>
  <si>
    <t>1.07. e</t>
  </si>
  <si>
    <t>Southside Service Center, Building 9, Office and Restroom</t>
  </si>
  <si>
    <t>1.08.</t>
  </si>
  <si>
    <t>102 N Kernan Blvd, 32225</t>
  </si>
  <si>
    <t>Ridenour</t>
  </si>
  <si>
    <t>1.08. a</t>
  </si>
  <si>
    <t xml:space="preserve">Ridenour, Admin Building </t>
  </si>
  <si>
    <t>1.08. b</t>
  </si>
  <si>
    <t>Ridenour, Wellness Center</t>
  </si>
  <si>
    <t>1.08. c</t>
  </si>
  <si>
    <t>Ridenour, Water Treatment Plant</t>
  </si>
  <si>
    <t>5717 New Kings Road, 32209</t>
  </si>
  <si>
    <t>Fleet Staging Facility</t>
  </si>
  <si>
    <t>1085 New Berlin Road, 32218</t>
  </si>
  <si>
    <t>New Berlin Training Facility, offices, classrooms, conference room, breakroom and restrooms. (current)</t>
  </si>
  <si>
    <t xml:space="preserve">3350 (current)
</t>
  </si>
  <si>
    <t>New Berlin Training Facility, offices, classrooms, conference room, breakroom and restrooms. (Future)</t>
  </si>
  <si>
    <t>Company shall submit pricing in Column G to perform Emergency Cleaning Services as described in Section 13.1 of "Appendix A - Technical Specifications."  Emergency Cleaning Services shall be approved by JEA Contract Administrator or their designee.  Emergency Cleaning Services shall apply the Per Visit Charge in addition to the submitted hourly rates for Company Supervisor and Janitors.  Emergency Cleaning Services shall have a one (1) hour minimum applied to their hourly rates upon arrival at the job site.  Normally after regular work hours of 7:00 am – 8:00 pm, Monday – Friday and on JEA holidays.</t>
  </si>
  <si>
    <t>Company shall submit pricing in Column G to perform Ad-Hoc Cleaning Services as described in Section 13.2 of "Appendix A - Technical Specifications."  Ad-hoc Cleaning Services shall be approved by JEA Contract Administrator or their designee.  Ad-hoc Cleaning Services shall use the submitted hourly rates below for Company Supervisor and Janitors. Ad-Hoc Cleaning Services shall have a one (1) hour minimum applied to their hourly rates upon arrival at the job site.</t>
  </si>
  <si>
    <t>Hourly Rate - Janitor* Contengency Pandemic (assumes 7 individuals at 8 hrs per day).</t>
  </si>
  <si>
    <r>
      <t xml:space="preserve">Company shall submit pricing in Column G to perform Ad-Hoc Specialized Cleaning Services as described in Section 13.3 of "Appendix A - Technical Specifications," the pricing submitted for this section shall be applied to the items below.  No additional labor charges shall be added.  </t>
    </r>
    <r>
      <rPr>
        <b/>
        <u/>
        <sz val="10"/>
        <rFont val="Times New Roman"/>
        <family val="1"/>
      </rPr>
      <t>JEA will not provide the consumable products (ie. carpet cleaning agents, stripping agents, sealants, etc.) required to complete the services described in this section, Item Numbers 3.01, 3.02, and 3.03.  As a result, pricing for these Item Numbers must include any consumable products required.</t>
    </r>
  </si>
  <si>
    <t xml:space="preserve">Company shall submit pricing in Column G for Parts and Materials as described in Section 14 of "Appendix A - Technical Specifications," it is JEA's intent to provide janitorial supplies to Company whenever possible.  If / when the JEA Contract Administrator deems that janitorial supplies shall be provided by Company, then the mark-up percentage submitted below shall apply.  </t>
  </si>
  <si>
    <t xml:space="preserve">SERVICE CENTERS &amp; OTHER SITES </t>
  </si>
  <si>
    <t>90*</t>
  </si>
  <si>
    <t>*</t>
  </si>
  <si>
    <t>118*</t>
  </si>
  <si>
    <t>Unknown</t>
  </si>
  <si>
    <t>Varies - less than 10</t>
  </si>
  <si>
    <t>180*</t>
  </si>
  <si>
    <t>210*</t>
  </si>
  <si>
    <r>
      <t xml:space="preserve">006-21 FACILITIES JANITORIAL SERVICES - OPEN MARKET
</t>
    </r>
    <r>
      <rPr>
        <b/>
        <sz val="16"/>
        <color theme="3"/>
        <rFont val="Times New Roman"/>
        <family val="1"/>
      </rPr>
      <t>SERVICE CENTERS AND OTHER SITES</t>
    </r>
  </si>
  <si>
    <t>Cleanable Square Feet</t>
  </si>
  <si>
    <t>Population*</t>
  </si>
  <si>
    <t>800*</t>
  </si>
  <si>
    <t>** Per industry standards, fixture count is used to quantify bathroom cleaning needs (toilet, urinal, sink, shower, and mirror).
* Average overall building population</t>
  </si>
  <si>
    <t>450*</t>
  </si>
  <si>
    <t>** Colunm F, per industry standards, fixture count is used to quantify bathroom cleaning needs (toilet, urinal, sink, shower, and mirror).
* Colunm G, Population (with asterisk) includes employees working in each building or on site.  It also includes field employees assigned to each location as a home base, who may check in throughout the day.</t>
  </si>
  <si>
    <t>RFP 006-21 FACILITIES JANITORIAL SERVICES - OPEN MARKET</t>
  </si>
  <si>
    <r>
      <t xml:space="preserve">006-21 FACILITIES JANITORIAL SERVICES - OPEN MARKET
</t>
    </r>
    <r>
      <rPr>
        <b/>
        <sz val="16"/>
        <color theme="3"/>
        <rFont val="Times New Roman"/>
        <family val="1"/>
      </rPr>
      <t xml:space="preserve">DOWNTOWN CAMPUS  </t>
    </r>
  </si>
  <si>
    <t xml:space="preserve">1 Year Total -Amount to be entered on Proposal Form </t>
  </si>
  <si>
    <t>APPENDIX B - PROPOSAL WORKBOOK</t>
  </si>
  <si>
    <t>APPENDIX B – PROPOSAL WORKBOOK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</si>
</sst>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0.0"/>
    <numFmt numFmtId="165" formatCode="_(* #,##0_);_(* \(#,##0\);_(* &quot;-&quot;??_);_(@_)"/>
  </numFmts>
  <fonts count="31" x14ac:knownFonts="1">
    <font>
      <sz val="11"/>
      <color theme="1"/>
      <name val="Calibri"/>
      <family val="2"/>
      <scheme val="minor"/>
    </font>
    <font>
      <b/>
      <sz val="12"/>
      <color theme="1"/>
      <name val="Times New Roman"/>
      <family val="1"/>
    </font>
    <font>
      <b/>
      <sz val="11"/>
      <color theme="1"/>
      <name val="Times New Roman"/>
      <family val="1"/>
    </font>
    <font>
      <sz val="9"/>
      <color rgb="FF000000"/>
      <name val="Arial"/>
      <family val="2"/>
    </font>
    <font>
      <i/>
      <sz val="11"/>
      <color theme="1"/>
      <name val="Times New Roman"/>
      <family val="1"/>
    </font>
    <font>
      <i/>
      <sz val="10"/>
      <color theme="1"/>
      <name val="Times New Roman"/>
      <family val="1"/>
    </font>
    <font>
      <sz val="10"/>
      <color theme="1"/>
      <name val="Times New Roman"/>
      <family val="1"/>
    </font>
    <font>
      <sz val="11"/>
      <color theme="1"/>
      <name val="Calibri"/>
      <family val="2"/>
      <scheme val="minor"/>
    </font>
    <font>
      <b/>
      <i/>
      <sz val="9"/>
      <color theme="4"/>
      <name val="Arial"/>
      <family val="2"/>
    </font>
    <font>
      <sz val="10"/>
      <name val="Times New Roman"/>
      <family val="1"/>
    </font>
    <font>
      <b/>
      <sz val="11"/>
      <color theme="1"/>
      <name val="Calibri"/>
      <family val="2"/>
      <scheme val="minor"/>
    </font>
    <font>
      <i/>
      <sz val="10"/>
      <name val="Times New Roman"/>
      <family val="1"/>
    </font>
    <font>
      <b/>
      <sz val="10"/>
      <color theme="4"/>
      <name val="Times New Roman"/>
      <family val="1"/>
    </font>
    <font>
      <sz val="10"/>
      <color theme="4"/>
      <name val="Times New Roman"/>
      <family val="1"/>
    </font>
    <font>
      <b/>
      <sz val="12"/>
      <color rgb="FF0070C0"/>
      <name val="Times New Roman"/>
      <family val="1"/>
    </font>
    <font>
      <sz val="10.5"/>
      <color theme="1"/>
      <name val="Calibri"/>
      <family val="2"/>
      <scheme val="minor"/>
    </font>
    <font>
      <b/>
      <u/>
      <sz val="10"/>
      <name val="Times New Roman"/>
      <family val="1"/>
    </font>
    <font>
      <b/>
      <sz val="12"/>
      <name val="Times New Roman"/>
      <family val="1"/>
    </font>
    <font>
      <sz val="10.5"/>
      <color theme="1"/>
      <name val="Times New Roman"/>
      <family val="1"/>
    </font>
    <font>
      <b/>
      <sz val="14"/>
      <color theme="1"/>
      <name val="Times New Roman"/>
      <family val="1"/>
    </font>
    <font>
      <b/>
      <sz val="16"/>
      <color theme="1"/>
      <name val="Times New Roman"/>
      <family val="1"/>
    </font>
    <font>
      <sz val="10"/>
      <color rgb="FFFF0000"/>
      <name val="Times New Roman"/>
      <family val="1"/>
    </font>
    <font>
      <b/>
      <sz val="14"/>
      <name val="Times New Roman"/>
      <family val="1"/>
    </font>
    <font>
      <sz val="16"/>
      <color theme="1"/>
      <name val="Times New Roman"/>
      <family val="1"/>
    </font>
    <font>
      <b/>
      <sz val="16"/>
      <color rgb="FFFF0000"/>
      <name val="Times New Roman"/>
      <family val="1"/>
    </font>
    <font>
      <b/>
      <sz val="10"/>
      <color theme="1"/>
      <name val="Times New Roman"/>
      <family val="1"/>
    </font>
    <font>
      <sz val="10.5"/>
      <name val="Times New Roman"/>
      <family val="1"/>
    </font>
    <font>
      <b/>
      <sz val="16"/>
      <color theme="3"/>
      <name val="Times New Roman"/>
      <family val="1"/>
    </font>
    <font>
      <b/>
      <sz val="10"/>
      <name val="Times New Roman"/>
      <family val="1"/>
    </font>
    <font>
      <b/>
      <sz val="10.5"/>
      <color theme="1"/>
      <name val="Times New Roman"/>
      <family val="1"/>
    </font>
    <font>
      <sz val="11"/>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rgb="FFFFFFCC"/>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44" fontId="7" fillId="0" borderId="0" applyFont="0" applyFill="0" applyBorder="0" applyAlignment="0" applyProtection="0"/>
    <xf numFmtId="43" fontId="7" fillId="0" borderId="0" applyFont="0" applyFill="0" applyBorder="0" applyAlignment="0" applyProtection="0"/>
    <xf numFmtId="0" fontId="7" fillId="3" borderId="28" applyNumberFormat="0" applyFont="0" applyAlignment="0" applyProtection="0"/>
  </cellStyleXfs>
  <cellXfs count="280">
    <xf numFmtId="0" fontId="0" fillId="0" borderId="0" xfId="0"/>
    <xf numFmtId="0" fontId="0" fillId="0" borderId="0" xfId="0" applyFill="1"/>
    <xf numFmtId="2" fontId="4" fillId="0" borderId="0" xfId="0" applyNumberFormat="1" applyFont="1" applyBorder="1" applyAlignment="1">
      <alignment horizontal="left" vertical="top" wrapText="1"/>
    </xf>
    <xf numFmtId="0" fontId="8" fillId="0" borderId="0" xfId="0" applyFont="1" applyFill="1" applyBorder="1" applyAlignment="1">
      <alignment horizontal="center" vertical="center"/>
    </xf>
    <xf numFmtId="44" fontId="3" fillId="0" borderId="0" xfId="1" applyFont="1" applyFill="1" applyBorder="1" applyAlignment="1">
      <alignment horizontal="center" vertical="center" wrapText="1"/>
    </xf>
    <xf numFmtId="0" fontId="10" fillId="0" borderId="0" xfId="0" applyFont="1" applyFill="1" applyAlignment="1">
      <alignment horizontal="center"/>
    </xf>
    <xf numFmtId="0" fontId="0" fillId="0" borderId="0" xfId="0" applyFont="1" applyFill="1"/>
    <xf numFmtId="0" fontId="5"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8" fillId="0" borderId="0" xfId="0" applyFont="1" applyFill="1" applyBorder="1" applyAlignment="1">
      <alignment vertical="center" wrapText="1"/>
    </xf>
    <xf numFmtId="0" fontId="1" fillId="0" borderId="0" xfId="0" applyFont="1" applyFill="1" applyBorder="1" applyAlignment="1">
      <alignment vertical="center" wrapText="1"/>
    </xf>
    <xf numFmtId="0" fontId="5" fillId="0" borderId="0" xfId="0" applyFont="1" applyFill="1" applyBorder="1" applyAlignment="1">
      <alignment wrapText="1"/>
    </xf>
    <xf numFmtId="0" fontId="15" fillId="0" borderId="0" xfId="0" applyFont="1" applyFill="1"/>
    <xf numFmtId="0" fontId="0" fillId="0" borderId="0" xfId="0" applyFill="1" applyAlignment="1">
      <alignment horizontal="left" vertical="center"/>
    </xf>
    <xf numFmtId="164" fontId="5" fillId="0" borderId="0" xfId="0" applyNumberFormat="1" applyFont="1" applyBorder="1" applyAlignment="1" applyProtection="1">
      <alignment vertical="center"/>
    </xf>
    <xf numFmtId="164" fontId="4" fillId="0" borderId="0" xfId="0" applyNumberFormat="1" applyFont="1" applyBorder="1" applyAlignment="1">
      <alignment horizontal="left" vertical="top" wrapText="1"/>
    </xf>
    <xf numFmtId="164" fontId="0" fillId="0" borderId="0" xfId="0" applyNumberFormat="1" applyAlignment="1">
      <alignment horizontal="center"/>
    </xf>
    <xf numFmtId="44" fontId="3" fillId="0" borderId="6" xfId="1"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44" fontId="3" fillId="0" borderId="0" xfId="1" applyFont="1" applyFill="1" applyBorder="1" applyAlignment="1">
      <alignment horizontal="center" vertical="center" wrapText="1"/>
    </xf>
    <xf numFmtId="44" fontId="1" fillId="0" borderId="0" xfId="0" applyNumberFormat="1" applyFont="1" applyFill="1" applyBorder="1" applyAlignment="1">
      <alignment horizontal="center" vertical="center"/>
    </xf>
    <xf numFmtId="0" fontId="20" fillId="0" borderId="32" xfId="0" applyFont="1" applyFill="1" applyBorder="1" applyAlignment="1" applyProtection="1">
      <alignment horizontal="center" vertical="center" wrapText="1"/>
    </xf>
    <xf numFmtId="0" fontId="23" fillId="0" borderId="0" xfId="0" applyFont="1" applyBorder="1" applyAlignment="1">
      <alignment horizontal="center"/>
    </xf>
    <xf numFmtId="44" fontId="23" fillId="0" borderId="0" xfId="0" applyNumberFormat="1" applyFont="1" applyBorder="1"/>
    <xf numFmtId="44" fontId="24" fillId="0" borderId="35" xfId="0" applyNumberFormat="1" applyFont="1" applyFill="1" applyBorder="1"/>
    <xf numFmtId="0" fontId="0" fillId="0" borderId="13" xfId="0" applyFont="1" applyFill="1" applyBorder="1"/>
    <xf numFmtId="0" fontId="0" fillId="0" borderId="14" xfId="0" applyFont="1" applyFill="1" applyBorder="1"/>
    <xf numFmtId="0" fontId="13" fillId="3" borderId="1" xfId="3"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44" fontId="1" fillId="0" borderId="32" xfId="0" applyNumberFormat="1" applyFont="1" applyFill="1" applyBorder="1" applyAlignment="1">
      <alignment horizontal="center"/>
    </xf>
    <xf numFmtId="0" fontId="5" fillId="0" borderId="17" xfId="0" applyFont="1" applyFill="1" applyBorder="1" applyAlignment="1" applyProtection="1">
      <alignment horizontal="center" vertical="center"/>
    </xf>
    <xf numFmtId="0" fontId="5" fillId="0" borderId="17" xfId="0" applyFont="1" applyFill="1" applyBorder="1" applyAlignment="1" applyProtection="1">
      <alignment vertical="center"/>
    </xf>
    <xf numFmtId="0" fontId="11" fillId="0" borderId="17"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2" fillId="0" borderId="3" xfId="0" applyFont="1" applyBorder="1" applyAlignment="1">
      <alignment horizontal="center" vertical="center" wrapText="1"/>
    </xf>
    <xf numFmtId="164" fontId="2" fillId="0" borderId="37" xfId="0" applyNumberFormat="1" applyFont="1" applyBorder="1" applyAlignment="1">
      <alignment horizontal="center" vertical="center" wrapText="1"/>
    </xf>
    <xf numFmtId="2" fontId="18" fillId="0" borderId="31" xfId="0" applyNumberFormat="1" applyFont="1" applyFill="1" applyBorder="1" applyAlignment="1">
      <alignment horizontal="left" vertical="center" wrapText="1"/>
    </xf>
    <xf numFmtId="0" fontId="18" fillId="0" borderId="1" xfId="0" applyFont="1" applyFill="1" applyBorder="1" applyAlignment="1" applyProtection="1">
      <alignment vertical="center"/>
    </xf>
    <xf numFmtId="0" fontId="18" fillId="0" borderId="1" xfId="0" applyFont="1" applyFill="1" applyBorder="1" applyAlignment="1" applyProtection="1">
      <alignment vertical="center" wrapText="1"/>
    </xf>
    <xf numFmtId="0" fontId="18" fillId="0" borderId="1" xfId="0" applyFont="1" applyFill="1" applyBorder="1" applyAlignment="1" applyProtection="1">
      <alignment horizontal="center" vertical="center" wrapText="1"/>
    </xf>
    <xf numFmtId="164" fontId="2" fillId="0" borderId="19" xfId="0" applyNumberFormat="1" applyFont="1" applyBorder="1" applyAlignment="1">
      <alignment horizontal="center" vertical="center" wrapText="1"/>
    </xf>
    <xf numFmtId="164" fontId="18" fillId="0" borderId="31" xfId="0" applyNumberFormat="1" applyFont="1" applyFill="1" applyBorder="1" applyAlignment="1">
      <alignment horizontal="left" vertical="center" wrapText="1"/>
    </xf>
    <xf numFmtId="0" fontId="26" fillId="0" borderId="4" xfId="0" applyFont="1" applyFill="1" applyBorder="1" applyAlignment="1">
      <alignment horizontal="left"/>
    </xf>
    <xf numFmtId="0" fontId="18" fillId="0" borderId="4" xfId="0" applyFont="1" applyBorder="1" applyAlignment="1">
      <alignment horizontal="left"/>
    </xf>
    <xf numFmtId="0" fontId="18" fillId="0" borderId="1" xfId="0" applyFont="1" applyBorder="1" applyAlignment="1">
      <alignment horizontal="left"/>
    </xf>
    <xf numFmtId="0" fontId="18" fillId="0" borderId="1" xfId="0" applyFont="1" applyFill="1" applyBorder="1" applyAlignment="1">
      <alignment horizontal="left" wrapText="1"/>
    </xf>
    <xf numFmtId="0" fontId="18" fillId="0" borderId="4" xfId="0" applyFont="1" applyFill="1" applyBorder="1" applyAlignment="1">
      <alignment horizontal="left" wrapText="1"/>
    </xf>
    <xf numFmtId="44" fontId="1" fillId="0" borderId="32" xfId="0" applyNumberFormat="1" applyFont="1" applyBorder="1" applyAlignment="1">
      <alignment horizontal="center"/>
    </xf>
    <xf numFmtId="44" fontId="1" fillId="0" borderId="41" xfId="0" applyNumberFormat="1" applyFont="1" applyBorder="1" applyAlignment="1">
      <alignment horizontal="center"/>
    </xf>
    <xf numFmtId="165" fontId="18" fillId="0" borderId="1" xfId="2" applyNumberFormat="1" applyFont="1" applyFill="1" applyBorder="1" applyAlignment="1" applyProtection="1">
      <alignment vertical="center"/>
    </xf>
    <xf numFmtId="165" fontId="18" fillId="0" borderId="1" xfId="2" applyNumberFormat="1" applyFont="1" applyFill="1" applyBorder="1" applyAlignment="1" applyProtection="1">
      <alignment vertical="center" wrapText="1"/>
    </xf>
    <xf numFmtId="165" fontId="18" fillId="0" borderId="1" xfId="2" applyNumberFormat="1" applyFont="1" applyFill="1" applyBorder="1" applyAlignment="1" applyProtection="1">
      <alignment horizontal="right"/>
    </xf>
    <xf numFmtId="0" fontId="2" fillId="0" borderId="42" xfId="0" applyFont="1" applyBorder="1" applyAlignment="1">
      <alignment horizontal="center" vertical="center" wrapText="1"/>
    </xf>
    <xf numFmtId="0" fontId="18" fillId="0" borderId="1" xfId="0" applyFont="1" applyBorder="1" applyAlignment="1">
      <alignment horizontal="left" wrapText="1"/>
    </xf>
    <xf numFmtId="0" fontId="25" fillId="0" borderId="1" xfId="0" applyFont="1" applyFill="1" applyBorder="1" applyAlignment="1" applyProtection="1">
      <alignment vertical="center"/>
    </xf>
    <xf numFmtId="0" fontId="6" fillId="0" borderId="1" xfId="0" applyFont="1" applyFill="1" applyBorder="1" applyAlignment="1" applyProtection="1">
      <alignment vertical="center"/>
    </xf>
    <xf numFmtId="165" fontId="6" fillId="0" borderId="1" xfId="2" applyNumberFormat="1" applyFont="1" applyFill="1" applyBorder="1" applyAlignment="1" applyProtection="1">
      <alignment horizontal="center" vertical="center"/>
    </xf>
    <xf numFmtId="0" fontId="9" fillId="0" borderId="1" xfId="0" applyFont="1" applyFill="1" applyBorder="1" applyAlignment="1" applyProtection="1">
      <alignment horizontal="left" vertical="center"/>
    </xf>
    <xf numFmtId="165" fontId="9" fillId="0" borderId="1" xfId="2" applyNumberFormat="1" applyFont="1" applyFill="1" applyBorder="1" applyAlignment="1" applyProtection="1">
      <alignment horizontal="center" vertical="center"/>
    </xf>
    <xf numFmtId="0" fontId="28" fillId="0" borderId="1" xfId="0" applyFont="1" applyFill="1" applyBorder="1" applyAlignment="1" applyProtection="1">
      <alignment horizontal="left" vertical="center"/>
    </xf>
    <xf numFmtId="165" fontId="9" fillId="0" borderId="1" xfId="2" applyNumberFormat="1" applyFont="1" applyFill="1" applyBorder="1" applyAlignment="1" applyProtection="1">
      <alignment horizontal="center" vertical="center" wrapText="1"/>
    </xf>
    <xf numFmtId="0" fontId="2" fillId="0" borderId="2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18" fillId="0" borderId="1" xfId="0" applyFont="1" applyFill="1" applyBorder="1" applyAlignment="1" applyProtection="1">
      <alignment horizontal="center" vertical="center"/>
    </xf>
    <xf numFmtId="0" fontId="26" fillId="0" borderId="1" xfId="0" applyFont="1" applyFill="1" applyBorder="1" applyAlignment="1" applyProtection="1">
      <alignment horizontal="center" vertical="center" wrapText="1"/>
    </xf>
    <xf numFmtId="0" fontId="6" fillId="0" borderId="4"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44" fontId="19" fillId="0" borderId="15" xfId="0" applyNumberFormat="1" applyFont="1" applyBorder="1"/>
    <xf numFmtId="0" fontId="20" fillId="0" borderId="0" xfId="0" applyFont="1" applyBorder="1" applyAlignment="1">
      <alignment horizontal="left"/>
    </xf>
    <xf numFmtId="44" fontId="19" fillId="0" borderId="0" xfId="0" applyNumberFormat="1" applyFont="1" applyBorder="1"/>
    <xf numFmtId="2" fontId="29" fillId="0" borderId="31" xfId="0" applyNumberFormat="1" applyFont="1" applyFill="1" applyBorder="1" applyAlignment="1" applyProtection="1">
      <alignment horizontal="left" vertical="center" wrapText="1"/>
    </xf>
    <xf numFmtId="0" fontId="2" fillId="0" borderId="3" xfId="0" applyFont="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2" xfId="0" applyFont="1" applyBorder="1" applyAlignment="1" applyProtection="1">
      <alignment horizontal="center" vertical="center" wrapText="1"/>
    </xf>
    <xf numFmtId="44" fontId="3" fillId="4" borderId="32" xfId="1" applyNumberFormat="1" applyFont="1" applyFill="1" applyBorder="1" applyAlignment="1" applyProtection="1">
      <alignment vertical="center" wrapText="1"/>
    </xf>
    <xf numFmtId="164" fontId="2" fillId="0" borderId="37" xfId="0" applyNumberFormat="1" applyFont="1" applyBorder="1" applyAlignment="1" applyProtection="1">
      <alignment horizontal="center" vertical="center" wrapText="1"/>
    </xf>
    <xf numFmtId="2" fontId="18" fillId="0" borderId="31" xfId="0" applyNumberFormat="1" applyFont="1" applyFill="1" applyBorder="1" applyAlignment="1" applyProtection="1">
      <alignment horizontal="left" vertical="center" wrapText="1"/>
    </xf>
    <xf numFmtId="0" fontId="26" fillId="0" borderId="1" xfId="0" applyFont="1" applyFill="1" applyBorder="1" applyAlignment="1" applyProtection="1">
      <alignment horizontal="center" vertical="center"/>
    </xf>
    <xf numFmtId="0" fontId="0" fillId="0" borderId="31" xfId="0" applyFont="1" applyFill="1" applyBorder="1" applyProtection="1"/>
    <xf numFmtId="0" fontId="0" fillId="0" borderId="1" xfId="0" applyFont="1" applyFill="1" applyBorder="1" applyProtection="1"/>
    <xf numFmtId="0" fontId="17" fillId="0" borderId="1" xfId="0" applyFont="1" applyFill="1" applyBorder="1" applyAlignment="1" applyProtection="1">
      <alignment horizontal="center" vertical="center" wrapText="1"/>
    </xf>
    <xf numFmtId="0" fontId="0" fillId="0" borderId="0" xfId="0" applyFill="1" applyProtection="1"/>
    <xf numFmtId="0" fontId="10" fillId="0" borderId="0" xfId="0" applyFont="1" applyFill="1" applyAlignment="1" applyProtection="1">
      <alignment horizontal="center"/>
    </xf>
    <xf numFmtId="2" fontId="18" fillId="0" borderId="31" xfId="0" applyNumberFormat="1" applyFont="1" applyFill="1" applyBorder="1" applyAlignment="1" applyProtection="1">
      <alignment horizontal="right" vertical="center" wrapText="1"/>
    </xf>
    <xf numFmtId="0" fontId="30" fillId="0" borderId="3" xfId="0" applyFont="1" applyFill="1" applyBorder="1" applyAlignment="1" applyProtection="1">
      <alignment horizontal="center" vertical="center" wrapText="1"/>
    </xf>
    <xf numFmtId="0" fontId="13" fillId="0" borderId="1" xfId="3" applyFont="1" applyFill="1" applyBorder="1" applyAlignment="1" applyProtection="1">
      <alignment horizontal="center" vertical="center" wrapText="1"/>
    </xf>
    <xf numFmtId="44" fontId="3" fillId="0" borderId="32" xfId="1" applyNumberFormat="1" applyFont="1" applyFill="1" applyBorder="1" applyAlignment="1" applyProtection="1">
      <alignment vertical="center" wrapText="1"/>
    </xf>
    <xf numFmtId="2" fontId="18" fillId="0" borderId="31" xfId="0" applyNumberFormat="1" applyFont="1" applyFill="1" applyBorder="1" applyAlignment="1" applyProtection="1">
      <alignment horizontal="left" vertical="center" wrapText="1" indent="1"/>
    </xf>
    <xf numFmtId="44" fontId="1" fillId="0" borderId="32" xfId="0" applyNumberFormat="1" applyFont="1" applyFill="1" applyBorder="1" applyAlignment="1" applyProtection="1">
      <alignment horizontal="center"/>
    </xf>
    <xf numFmtId="0" fontId="0" fillId="0" borderId="0" xfId="0" applyFont="1" applyFill="1" applyProtection="1"/>
    <xf numFmtId="164" fontId="2" fillId="0" borderId="19" xfId="0" applyNumberFormat="1"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164" fontId="18" fillId="0" borderId="31" xfId="0" applyNumberFormat="1" applyFont="1" applyFill="1" applyBorder="1" applyAlignment="1" applyProtection="1">
      <alignment horizontal="left" vertical="center" wrapText="1"/>
    </xf>
    <xf numFmtId="0" fontId="26" fillId="0" borderId="4" xfId="0" applyFont="1" applyFill="1" applyBorder="1" applyAlignment="1" applyProtection="1">
      <alignment horizontal="left"/>
    </xf>
    <xf numFmtId="0" fontId="18" fillId="0" borderId="4" xfId="0" applyFont="1" applyBorder="1" applyAlignment="1" applyProtection="1">
      <alignment horizontal="left"/>
    </xf>
    <xf numFmtId="0" fontId="0" fillId="0" borderId="13" xfId="0" applyFont="1" applyFill="1" applyBorder="1" applyProtection="1"/>
    <xf numFmtId="0" fontId="0" fillId="0" borderId="14" xfId="0" applyFont="1" applyFill="1" applyBorder="1" applyProtection="1"/>
    <xf numFmtId="0" fontId="2" fillId="0" borderId="7" xfId="0" applyFont="1" applyBorder="1" applyAlignment="1" applyProtection="1">
      <alignment horizontal="center" vertical="center" wrapText="1"/>
    </xf>
    <xf numFmtId="0" fontId="15" fillId="0" borderId="0" xfId="0" applyFont="1" applyFill="1" applyProtection="1"/>
    <xf numFmtId="0" fontId="18" fillId="0" borderId="1" xfId="0" applyFont="1" applyBorder="1" applyAlignment="1" applyProtection="1">
      <alignment horizontal="left"/>
    </xf>
    <xf numFmtId="0" fontId="18" fillId="0" borderId="1" xfId="0" applyFont="1" applyBorder="1" applyAlignment="1" applyProtection="1">
      <alignment horizontal="left" wrapText="1"/>
    </xf>
    <xf numFmtId="164" fontId="4" fillId="0" borderId="0" xfId="0" applyNumberFormat="1" applyFont="1" applyBorder="1" applyAlignment="1" applyProtection="1">
      <alignment horizontal="left" vertical="top" wrapText="1"/>
    </xf>
    <xf numFmtId="2" fontId="4" fillId="0" borderId="0" xfId="0" applyNumberFormat="1" applyFont="1" applyBorder="1" applyAlignment="1" applyProtection="1">
      <alignment horizontal="left" vertical="top" wrapText="1"/>
    </xf>
    <xf numFmtId="0" fontId="18" fillId="0" borderId="1" xfId="0" applyFont="1" applyFill="1" applyBorder="1" applyAlignment="1" applyProtection="1">
      <alignment horizontal="left" wrapText="1"/>
    </xf>
    <xf numFmtId="0" fontId="18" fillId="0" borderId="4" xfId="0" applyFont="1" applyFill="1" applyBorder="1" applyAlignment="1" applyProtection="1">
      <alignment horizontal="left" wrapText="1"/>
    </xf>
    <xf numFmtId="0" fontId="0" fillId="0" borderId="0" xfId="0" applyFill="1" applyAlignment="1" applyProtection="1">
      <alignment horizontal="left" vertical="center"/>
    </xf>
    <xf numFmtId="44" fontId="3" fillId="0" borderId="6" xfId="1" applyFont="1" applyFill="1" applyBorder="1" applyAlignment="1" applyProtection="1">
      <alignment horizontal="center" vertical="center" wrapText="1"/>
    </xf>
    <xf numFmtId="44" fontId="3" fillId="0" borderId="0" xfId="1" applyFont="1" applyFill="1" applyBorder="1" applyAlignment="1" applyProtection="1">
      <alignment horizontal="center" vertical="center" wrapText="1"/>
    </xf>
    <xf numFmtId="164" fontId="1" fillId="0" borderId="0" xfId="0" applyNumberFormat="1" applyFont="1" applyFill="1" applyBorder="1" applyAlignment="1" applyProtection="1">
      <alignment horizontal="center" vertical="center"/>
    </xf>
    <xf numFmtId="44" fontId="1" fillId="0" borderId="0" xfId="0" applyNumberFormat="1" applyFont="1" applyFill="1" applyBorder="1" applyAlignment="1" applyProtection="1">
      <alignment horizontal="center" vertical="center"/>
    </xf>
    <xf numFmtId="164" fontId="0" fillId="0" borderId="0" xfId="0" applyNumberFormat="1" applyAlignment="1" applyProtection="1">
      <alignment horizontal="center"/>
    </xf>
    <xf numFmtId="0" fontId="0" fillId="0" borderId="0" xfId="0" applyProtection="1"/>
    <xf numFmtId="0" fontId="18" fillId="0" borderId="1" xfId="0" applyFont="1" applyFill="1" applyBorder="1" applyAlignment="1" applyProtection="1">
      <alignment horizontal="center" vertical="center"/>
    </xf>
    <xf numFmtId="0" fontId="23" fillId="0" borderId="31" xfId="0" applyFont="1" applyBorder="1" applyAlignment="1" applyProtection="1">
      <alignment horizontal="left" wrapText="1"/>
      <protection locked="0"/>
    </xf>
    <xf numFmtId="0" fontId="23" fillId="0" borderId="1" xfId="0" applyFont="1" applyBorder="1" applyAlignment="1" applyProtection="1">
      <alignment horizontal="left" wrapText="1"/>
      <protection locked="0"/>
    </xf>
    <xf numFmtId="0" fontId="23" fillId="0" borderId="40" xfId="0" applyFont="1" applyBorder="1" applyAlignment="1" applyProtection="1">
      <alignment horizontal="left" wrapText="1"/>
      <protection locked="0"/>
    </xf>
    <xf numFmtId="0" fontId="23" fillId="0" borderId="5" xfId="0" applyFont="1" applyBorder="1" applyAlignment="1" applyProtection="1">
      <alignment horizontal="left" wrapText="1"/>
      <protection locked="0"/>
    </xf>
    <xf numFmtId="0" fontId="23" fillId="0" borderId="2" xfId="0" applyFont="1" applyBorder="1" applyAlignment="1" applyProtection="1">
      <alignment horizontal="left" wrapText="1"/>
      <protection locked="0"/>
    </xf>
    <xf numFmtId="0" fontId="20" fillId="0" borderId="13" xfId="0" applyFont="1" applyBorder="1" applyAlignment="1" applyProtection="1">
      <alignment horizontal="left"/>
      <protection locked="0"/>
    </xf>
    <xf numFmtId="0" fontId="20" fillId="0" borderId="14" xfId="0" applyFont="1" applyBorder="1" applyAlignment="1" applyProtection="1">
      <alignment horizontal="left"/>
      <protection locked="0"/>
    </xf>
    <xf numFmtId="0" fontId="24" fillId="0" borderId="33" xfId="0" applyFont="1" applyFill="1" applyBorder="1" applyAlignment="1" applyProtection="1">
      <alignment horizontal="left"/>
      <protection locked="0"/>
    </xf>
    <xf numFmtId="0" fontId="24" fillId="0" borderId="34" xfId="0" applyFont="1" applyFill="1" applyBorder="1" applyAlignment="1" applyProtection="1">
      <alignment horizontal="left"/>
      <protection locked="0"/>
    </xf>
    <xf numFmtId="0" fontId="20" fillId="2" borderId="10" xfId="0" applyFont="1" applyFill="1" applyBorder="1" applyAlignment="1" applyProtection="1">
      <alignment horizontal="center" vertical="center" wrapText="1"/>
      <protection locked="0"/>
    </xf>
    <xf numFmtId="0" fontId="20" fillId="2" borderId="11" xfId="0" applyFont="1" applyFill="1" applyBorder="1" applyAlignment="1" applyProtection="1">
      <alignment horizontal="center" vertical="center" wrapText="1"/>
      <protection locked="0"/>
    </xf>
    <xf numFmtId="0" fontId="20" fillId="2" borderId="12" xfId="0" applyFont="1" applyFill="1" applyBorder="1" applyAlignment="1" applyProtection="1">
      <alignment horizontal="center" vertical="center" wrapText="1"/>
      <protection locked="0"/>
    </xf>
    <xf numFmtId="0" fontId="27" fillId="2" borderId="30"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center" vertical="center" wrapText="1"/>
      <protection locked="0"/>
    </xf>
    <xf numFmtId="0" fontId="20" fillId="2" borderId="25" xfId="0" applyFont="1" applyFill="1" applyBorder="1" applyAlignment="1" applyProtection="1">
      <alignment horizontal="center" vertical="center" wrapText="1"/>
      <protection locked="0"/>
    </xf>
    <xf numFmtId="0" fontId="20" fillId="0" borderId="3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protection locked="0"/>
    </xf>
    <xf numFmtId="0" fontId="23" fillId="0" borderId="31" xfId="0" applyFont="1" applyBorder="1" applyAlignment="1">
      <alignment horizontal="left" wrapText="1"/>
    </xf>
    <xf numFmtId="0" fontId="23" fillId="0" borderId="1" xfId="0" applyFont="1" applyBorder="1" applyAlignment="1">
      <alignment horizontal="left" wrapText="1"/>
    </xf>
    <xf numFmtId="0" fontId="23" fillId="0" borderId="40" xfId="0" applyFont="1" applyBorder="1" applyAlignment="1">
      <alignment horizontal="left" wrapText="1"/>
    </xf>
    <xf numFmtId="0" fontId="23" fillId="0" borderId="5" xfId="0" applyFont="1" applyBorder="1" applyAlignment="1">
      <alignment horizontal="left" wrapText="1"/>
    </xf>
    <xf numFmtId="0" fontId="23" fillId="0" borderId="2" xfId="0" applyFont="1" applyBorder="1" applyAlignment="1">
      <alignment horizontal="left" wrapText="1"/>
    </xf>
    <xf numFmtId="0" fontId="20" fillId="2" borderId="33" xfId="0" applyFont="1" applyFill="1" applyBorder="1" applyAlignment="1" applyProtection="1">
      <alignment horizontal="center" vertical="center" wrapText="1"/>
    </xf>
    <xf numFmtId="0" fontId="20" fillId="2" borderId="34" xfId="0" applyFont="1" applyFill="1" applyBorder="1" applyAlignment="1" applyProtection="1">
      <alignment horizontal="center" vertical="center" wrapText="1"/>
    </xf>
    <xf numFmtId="0" fontId="20" fillId="2" borderId="36" xfId="0" applyFont="1" applyFill="1" applyBorder="1" applyAlignment="1" applyProtection="1">
      <alignment horizontal="center" vertical="center" wrapText="1"/>
    </xf>
    <xf numFmtId="0" fontId="20" fillId="2" borderId="30" xfId="0" applyFont="1" applyFill="1" applyBorder="1" applyAlignment="1" applyProtection="1">
      <alignment horizontal="center" vertical="center" wrapText="1"/>
    </xf>
    <xf numFmtId="0" fontId="20" fillId="2" borderId="0" xfId="0" applyFont="1" applyFill="1" applyBorder="1" applyAlignment="1" applyProtection="1">
      <alignment horizontal="center" vertical="center" wrapText="1"/>
    </xf>
    <xf numFmtId="0" fontId="20" fillId="2" borderId="25" xfId="0" applyFont="1" applyFill="1" applyBorder="1" applyAlignment="1" applyProtection="1">
      <alignment horizontal="center" vertical="center" wrapText="1"/>
    </xf>
    <xf numFmtId="0" fontId="20" fillId="0" borderId="3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xf>
    <xf numFmtId="0" fontId="27" fillId="2" borderId="30" xfId="0" applyFont="1" applyFill="1" applyBorder="1" applyAlignment="1" applyProtection="1">
      <alignment horizontal="center" vertical="center" wrapText="1"/>
    </xf>
    <xf numFmtId="0" fontId="12" fillId="3" borderId="4" xfId="3" applyFont="1" applyBorder="1" applyAlignment="1" applyProtection="1">
      <alignment horizontal="center" vertical="center"/>
      <protection locked="0"/>
    </xf>
    <xf numFmtId="0" fontId="12" fillId="3" borderId="2" xfId="3" applyFont="1" applyBorder="1" applyAlignment="1" applyProtection="1">
      <alignment horizontal="center" vertical="center"/>
      <protection locked="0"/>
    </xf>
    <xf numFmtId="44" fontId="3" fillId="0" borderId="4" xfId="1" applyFont="1" applyFill="1" applyBorder="1" applyAlignment="1">
      <alignment horizontal="center" vertical="center" wrapText="1"/>
    </xf>
    <xf numFmtId="44" fontId="3" fillId="0" borderId="5" xfId="1" applyFont="1" applyFill="1" applyBorder="1" applyAlignment="1">
      <alignment horizontal="center" vertical="center" wrapText="1"/>
    </xf>
    <xf numFmtId="44" fontId="3" fillId="0" borderId="38" xfId="1"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7"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 xfId="0" applyFont="1" applyBorder="1" applyAlignment="1">
      <alignment horizontal="center" vertical="center" wrapText="1"/>
    </xf>
    <xf numFmtId="0" fontId="9" fillId="2" borderId="20"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22" xfId="0" applyFont="1" applyFill="1" applyBorder="1" applyAlignment="1">
      <alignment horizontal="left" vertical="top"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3" fontId="26" fillId="0" borderId="4" xfId="0" applyNumberFormat="1" applyFont="1" applyFill="1" applyBorder="1" applyAlignment="1">
      <alignment horizontal="center" vertical="center"/>
    </xf>
    <xf numFmtId="0" fontId="0" fillId="0" borderId="2" xfId="0" applyBorder="1" applyAlignment="1">
      <alignment horizontal="center" vertical="center"/>
    </xf>
    <xf numFmtId="0" fontId="18"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2" fillId="3" borderId="1" xfId="3" applyFont="1" applyBorder="1" applyAlignment="1" applyProtection="1">
      <alignment horizontal="center" vertical="center"/>
      <protection locked="0"/>
    </xf>
    <xf numFmtId="0" fontId="14" fillId="3" borderId="43" xfId="3" applyFont="1" applyBorder="1" applyAlignment="1" applyProtection="1">
      <alignment horizontal="center" vertical="center" wrapText="1"/>
      <protection locked="0"/>
    </xf>
    <xf numFmtId="0" fontId="14" fillId="3" borderId="44" xfId="3" applyFont="1" applyBorder="1" applyAlignment="1" applyProtection="1">
      <alignment horizontal="center" vertical="center" wrapText="1"/>
      <protection locked="0"/>
    </xf>
    <xf numFmtId="0" fontId="14" fillId="3" borderId="45" xfId="3" applyFont="1" applyBorder="1" applyAlignment="1" applyProtection="1">
      <alignment horizontal="center" vertical="center" wrapText="1"/>
      <protection locked="0"/>
    </xf>
    <xf numFmtId="0" fontId="18" fillId="0" borderId="1" xfId="0" applyFont="1" applyFill="1" applyBorder="1" applyAlignment="1" applyProtection="1">
      <alignment horizontal="left" vertical="center"/>
    </xf>
    <xf numFmtId="164" fontId="20" fillId="0" borderId="10" xfId="0" applyNumberFormat="1" applyFont="1" applyFill="1" applyBorder="1" applyAlignment="1">
      <alignment horizontal="center" vertical="center"/>
    </xf>
    <xf numFmtId="164" fontId="20" fillId="0" borderId="11" xfId="0" applyNumberFormat="1" applyFont="1" applyFill="1" applyBorder="1" applyAlignment="1">
      <alignment horizontal="center" vertical="center"/>
    </xf>
    <xf numFmtId="164" fontId="20" fillId="0" borderId="12" xfId="0" applyNumberFormat="1" applyFont="1" applyFill="1" applyBorder="1" applyAlignment="1">
      <alignment horizontal="center" vertical="center"/>
    </xf>
    <xf numFmtId="164" fontId="20" fillId="0" borderId="30" xfId="0" applyNumberFormat="1" applyFont="1" applyFill="1" applyBorder="1" applyAlignment="1">
      <alignment horizontal="center" vertical="center" wrapText="1"/>
    </xf>
    <xf numFmtId="164" fontId="20" fillId="0" borderId="0" xfId="0" applyNumberFormat="1" applyFont="1" applyFill="1" applyBorder="1" applyAlignment="1">
      <alignment horizontal="center" vertical="center"/>
    </xf>
    <xf numFmtId="164" fontId="20" fillId="0" borderId="18" xfId="0" applyNumberFormat="1" applyFont="1" applyFill="1" applyBorder="1" applyAlignment="1">
      <alignment horizontal="center" vertical="center"/>
    </xf>
    <xf numFmtId="164" fontId="5" fillId="0" borderId="16" xfId="0" applyNumberFormat="1" applyFont="1" applyBorder="1" applyAlignment="1" applyProtection="1">
      <alignment horizontal="left" vertical="center"/>
    </xf>
    <xf numFmtId="164" fontId="5" fillId="0" borderId="17" xfId="0" applyNumberFormat="1" applyFont="1" applyBorder="1" applyAlignment="1" applyProtection="1">
      <alignment horizontal="left" vertical="center"/>
    </xf>
    <xf numFmtId="0" fontId="18" fillId="0" borderId="1" xfId="0" applyFont="1" applyFill="1" applyBorder="1" applyAlignment="1" applyProtection="1">
      <alignment horizontal="center" vertical="center"/>
    </xf>
    <xf numFmtId="0" fontId="19" fillId="2" borderId="10" xfId="0" applyFont="1" applyFill="1" applyBorder="1" applyAlignment="1" applyProtection="1">
      <alignment horizontal="center" vertical="center" wrapText="1"/>
    </xf>
    <xf numFmtId="0" fontId="19" fillId="2" borderId="11" xfId="0" applyFont="1" applyFill="1" applyBorder="1" applyAlignment="1" applyProtection="1">
      <alignment horizontal="center" vertical="center" wrapText="1"/>
    </xf>
    <xf numFmtId="0" fontId="19" fillId="2" borderId="12" xfId="0" applyFont="1" applyFill="1" applyBorder="1" applyAlignment="1" applyProtection="1">
      <alignment horizontal="center" vertical="center" wrapText="1"/>
    </xf>
    <xf numFmtId="0" fontId="26" fillId="0" borderId="1" xfId="0" applyFont="1" applyFill="1" applyBorder="1" applyAlignment="1" applyProtection="1">
      <alignment horizontal="center" vertical="center" wrapText="1"/>
    </xf>
    <xf numFmtId="0" fontId="6" fillId="2" borderId="30" xfId="0" applyFont="1" applyFill="1" applyBorder="1" applyAlignment="1" applyProtection="1">
      <alignment horizontal="left" vertical="center" wrapText="1"/>
    </xf>
    <xf numFmtId="0" fontId="25" fillId="2" borderId="0" xfId="0" applyFont="1" applyFill="1" applyBorder="1" applyAlignment="1" applyProtection="1">
      <alignment horizontal="left" vertical="center" wrapText="1"/>
    </xf>
    <xf numFmtId="0" fontId="25" fillId="2" borderId="25" xfId="0" applyFont="1" applyFill="1" applyBorder="1" applyAlignment="1" applyProtection="1">
      <alignment horizontal="left" vertical="center" wrapText="1"/>
    </xf>
    <xf numFmtId="0" fontId="6" fillId="0" borderId="29" xfId="0" applyFont="1" applyFill="1" applyBorder="1" applyAlignment="1" applyProtection="1">
      <alignment horizontal="center" vertical="center"/>
    </xf>
    <xf numFmtId="0" fontId="6" fillId="0" borderId="39" xfId="0" applyFont="1" applyFill="1" applyBorder="1" applyAlignment="1" applyProtection="1">
      <alignment horizontal="center" vertical="center"/>
    </xf>
    <xf numFmtId="0" fontId="0" fillId="0" borderId="29" xfId="0" applyFont="1" applyFill="1" applyBorder="1" applyAlignment="1">
      <alignment horizontal="center"/>
    </xf>
    <xf numFmtId="0" fontId="0" fillId="0" borderId="39" xfId="0" applyFont="1" applyFill="1" applyBorder="1" applyAlignment="1">
      <alignment horizontal="center"/>
    </xf>
    <xf numFmtId="0" fontId="1" fillId="0" borderId="29" xfId="0" applyFont="1" applyFill="1" applyBorder="1" applyAlignment="1">
      <alignment horizontal="center"/>
    </xf>
    <xf numFmtId="0" fontId="1" fillId="0" borderId="39" xfId="0" applyFont="1" applyFill="1" applyBorder="1" applyAlignment="1">
      <alignment horizontal="center"/>
    </xf>
    <xf numFmtId="44" fontId="17" fillId="0" borderId="29" xfId="0" applyNumberFormat="1" applyFont="1" applyFill="1" applyBorder="1" applyAlignment="1" applyProtection="1">
      <alignment horizontal="center" vertical="center" wrapText="1"/>
    </xf>
    <xf numFmtId="44" fontId="17" fillId="0" borderId="21" xfId="0" applyNumberFormat="1" applyFont="1" applyFill="1" applyBorder="1" applyAlignment="1" applyProtection="1">
      <alignment horizontal="center" vertical="center" wrapText="1"/>
    </xf>
    <xf numFmtId="44" fontId="17" fillId="0" borderId="22" xfId="0" applyNumberFormat="1" applyFont="1" applyFill="1" applyBorder="1" applyAlignment="1" applyProtection="1">
      <alignment horizontal="center" vertical="center" wrapText="1"/>
    </xf>
    <xf numFmtId="0" fontId="2" fillId="0" borderId="24" xfId="0" applyFont="1" applyBorder="1" applyAlignment="1">
      <alignment horizontal="center" vertical="center" wrapText="1"/>
    </xf>
    <xf numFmtId="3" fontId="26" fillId="0" borderId="4" xfId="0" applyNumberFormat="1" applyFont="1" applyFill="1" applyBorder="1" applyAlignment="1">
      <alignment horizontal="center" vertical="center" wrapText="1"/>
    </xf>
    <xf numFmtId="3" fontId="26" fillId="0" borderId="2" xfId="0" applyNumberFormat="1" applyFont="1" applyFill="1" applyBorder="1" applyAlignment="1">
      <alignment horizontal="center" vertical="center" wrapText="1"/>
    </xf>
    <xf numFmtId="2" fontId="18" fillId="0" borderId="4"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10" fontId="12" fillId="3" borderId="28" xfId="3" applyNumberFormat="1" applyFont="1" applyBorder="1" applyAlignment="1" applyProtection="1">
      <alignment horizontal="center" vertical="center" wrapText="1"/>
      <protection locked="0"/>
    </xf>
    <xf numFmtId="44" fontId="3" fillId="4" borderId="4" xfId="1" applyFont="1" applyFill="1" applyBorder="1" applyAlignment="1">
      <alignment horizontal="center" vertical="center" wrapText="1"/>
    </xf>
    <xf numFmtId="44" fontId="3" fillId="4" borderId="5" xfId="1" applyFont="1" applyFill="1" applyBorder="1" applyAlignment="1">
      <alignment horizontal="center" vertical="center" wrapText="1"/>
    </xf>
    <xf numFmtId="44" fontId="3" fillId="4" borderId="38" xfId="1"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9" fillId="2" borderId="33" xfId="0" applyFont="1" applyFill="1" applyBorder="1" applyAlignment="1">
      <alignment horizontal="left" vertical="top" wrapText="1"/>
    </xf>
    <xf numFmtId="0" fontId="9" fillId="2" borderId="34" xfId="0" applyFont="1" applyFill="1" applyBorder="1" applyAlignment="1">
      <alignment horizontal="left" vertical="top" wrapText="1"/>
    </xf>
    <xf numFmtId="0" fontId="9" fillId="2" borderId="36" xfId="0" applyFont="1" applyFill="1" applyBorder="1" applyAlignment="1">
      <alignment horizontal="left" vertical="top" wrapText="1"/>
    </xf>
    <xf numFmtId="3" fontId="18" fillId="0" borderId="4" xfId="0" applyNumberFormat="1" applyFont="1" applyBorder="1" applyAlignment="1">
      <alignment horizontal="center" vertical="center" wrapText="1"/>
    </xf>
    <xf numFmtId="3" fontId="26" fillId="0" borderId="2" xfId="0" applyNumberFormat="1" applyFont="1" applyFill="1" applyBorder="1" applyAlignment="1">
      <alignment horizontal="center" vertical="center"/>
    </xf>
    <xf numFmtId="0" fontId="2" fillId="0" borderId="3" xfId="0" applyFont="1" applyBorder="1" applyAlignment="1" applyProtection="1">
      <alignment horizontal="center" vertical="center" wrapText="1"/>
    </xf>
    <xf numFmtId="0" fontId="26" fillId="0" borderId="1" xfId="0" applyFont="1" applyFill="1" applyBorder="1" applyAlignment="1" applyProtection="1">
      <alignment horizontal="left" vertical="center"/>
    </xf>
    <xf numFmtId="0" fontId="18" fillId="0" borderId="1"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6" xfId="0" applyFont="1" applyFill="1" applyBorder="1" applyAlignment="1" applyProtection="1">
      <alignment horizontal="left" vertical="center" wrapText="1"/>
    </xf>
    <xf numFmtId="0" fontId="6" fillId="2" borderId="17" xfId="0" applyFont="1" applyFill="1" applyBorder="1" applyAlignment="1" applyProtection="1">
      <alignment horizontal="left" vertical="center" wrapText="1"/>
    </xf>
    <xf numFmtId="0" fontId="6" fillId="2" borderId="18" xfId="0" applyFont="1" applyFill="1" applyBorder="1" applyAlignment="1" applyProtection="1">
      <alignment horizontal="left" vertical="center" wrapText="1"/>
    </xf>
    <xf numFmtId="0" fontId="0" fillId="0" borderId="29" xfId="0" applyFont="1" applyFill="1" applyBorder="1" applyAlignment="1" applyProtection="1">
      <alignment horizontal="center"/>
    </xf>
    <xf numFmtId="0" fontId="0" fillId="0" borderId="39" xfId="0" applyFont="1" applyFill="1" applyBorder="1" applyAlignment="1" applyProtection="1">
      <alignment horizontal="center"/>
    </xf>
    <xf numFmtId="0" fontId="1" fillId="0" borderId="29" xfId="0" applyFont="1" applyFill="1" applyBorder="1" applyAlignment="1" applyProtection="1">
      <alignment horizontal="center"/>
    </xf>
    <xf numFmtId="0" fontId="1" fillId="0" borderId="39" xfId="0" applyFont="1" applyFill="1" applyBorder="1" applyAlignment="1" applyProtection="1">
      <alignment horizontal="center"/>
    </xf>
    <xf numFmtId="0" fontId="2" fillId="0" borderId="23" xfId="0" applyFont="1" applyBorder="1" applyAlignment="1" applyProtection="1">
      <alignment horizontal="center" vertical="center" wrapText="1"/>
    </xf>
    <xf numFmtId="0" fontId="2" fillId="0" borderId="24"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3" fontId="26" fillId="0" borderId="4" xfId="0" applyNumberFormat="1" applyFont="1" applyFill="1" applyBorder="1" applyAlignment="1" applyProtection="1">
      <alignment horizontal="center" vertical="center" wrapText="1"/>
    </xf>
    <xf numFmtId="3" fontId="26" fillId="0" borderId="2" xfId="0" applyNumberFormat="1" applyFont="1" applyFill="1" applyBorder="1" applyAlignment="1" applyProtection="1">
      <alignment horizontal="center" vertical="center" wrapText="1"/>
    </xf>
    <xf numFmtId="2" fontId="18" fillId="0" borderId="4" xfId="0" applyNumberFormat="1" applyFont="1" applyFill="1" applyBorder="1" applyAlignment="1" applyProtection="1">
      <alignment horizontal="center" vertical="center" wrapText="1"/>
    </xf>
    <xf numFmtId="2" fontId="18" fillId="0" borderId="2" xfId="0" applyNumberFormat="1" applyFont="1" applyFill="1" applyBorder="1" applyAlignment="1" applyProtection="1">
      <alignment horizontal="center" vertical="center" wrapText="1"/>
    </xf>
    <xf numFmtId="44" fontId="3" fillId="4" borderId="4" xfId="1" applyFont="1" applyFill="1" applyBorder="1" applyAlignment="1" applyProtection="1">
      <alignment horizontal="center" vertical="center" wrapText="1"/>
    </xf>
    <xf numFmtId="44" fontId="3" fillId="4" borderId="5" xfId="1" applyFont="1" applyFill="1" applyBorder="1" applyAlignment="1" applyProtection="1">
      <alignment horizontal="center" vertical="center" wrapText="1"/>
    </xf>
    <xf numFmtId="44" fontId="3" fillId="4" borderId="38" xfId="1"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wrapText="1"/>
    </xf>
    <xf numFmtId="0" fontId="1" fillId="2" borderId="34" xfId="0" applyFont="1" applyFill="1" applyBorder="1" applyAlignment="1" applyProtection="1">
      <alignment horizontal="center" vertical="center" wrapText="1"/>
    </xf>
    <xf numFmtId="0" fontId="1" fillId="2" borderId="36" xfId="0" applyFont="1" applyFill="1" applyBorder="1" applyAlignment="1" applyProtection="1">
      <alignment horizontal="center" vertical="center" wrapText="1"/>
    </xf>
    <xf numFmtId="0" fontId="9" fillId="2" borderId="33" xfId="0" applyFont="1" applyFill="1" applyBorder="1" applyAlignment="1" applyProtection="1">
      <alignment horizontal="left" vertical="top" wrapText="1"/>
    </xf>
    <xf numFmtId="0" fontId="9" fillId="2" borderId="34" xfId="0" applyFont="1" applyFill="1" applyBorder="1" applyAlignment="1" applyProtection="1">
      <alignment horizontal="left" vertical="top" wrapText="1"/>
    </xf>
    <xf numFmtId="0" fontId="9" fillId="2" borderId="36" xfId="0" applyFont="1" applyFill="1" applyBorder="1" applyAlignment="1" applyProtection="1">
      <alignment horizontal="left" vertical="top" wrapText="1"/>
    </xf>
    <xf numFmtId="3" fontId="18" fillId="0" borderId="4" xfId="0" applyNumberFormat="1"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wrapText="1"/>
    </xf>
    <xf numFmtId="0" fontId="18" fillId="0" borderId="4" xfId="0" applyFont="1" applyBorder="1" applyAlignment="1" applyProtection="1">
      <alignment horizontal="center" vertical="center" wrapText="1"/>
    </xf>
    <xf numFmtId="0" fontId="18" fillId="0" borderId="2" xfId="0" applyFont="1" applyBorder="1" applyAlignment="1" applyProtection="1">
      <alignment horizontal="center" vertical="center" wrapText="1"/>
    </xf>
    <xf numFmtId="44" fontId="3" fillId="0" borderId="4" xfId="1" applyFont="1" applyFill="1" applyBorder="1" applyAlignment="1" applyProtection="1">
      <alignment horizontal="center" vertical="center" wrapText="1"/>
    </xf>
    <xf numFmtId="44" fontId="3" fillId="0" borderId="5" xfId="1" applyFont="1" applyFill="1" applyBorder="1" applyAlignment="1" applyProtection="1">
      <alignment horizontal="center" vertical="center" wrapText="1"/>
    </xf>
    <xf numFmtId="44" fontId="3" fillId="0" borderId="38" xfId="1" applyFont="1" applyFill="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3" fontId="18" fillId="0" borderId="4" xfId="0" applyNumberFormat="1" applyFont="1" applyBorder="1" applyAlignment="1" applyProtection="1">
      <alignment horizontal="center" vertical="center" wrapText="1"/>
    </xf>
    <xf numFmtId="0" fontId="1" fillId="2" borderId="26"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2" borderId="27" xfId="0" applyFont="1" applyFill="1" applyBorder="1" applyAlignment="1" applyProtection="1">
      <alignment horizontal="center" vertical="center" wrapText="1"/>
    </xf>
    <xf numFmtId="0" fontId="9" fillId="2" borderId="20" xfId="0" applyFont="1" applyFill="1" applyBorder="1" applyAlignment="1" applyProtection="1">
      <alignment horizontal="left" vertical="top" wrapText="1"/>
    </xf>
    <xf numFmtId="0" fontId="9" fillId="2" borderId="21" xfId="0" applyFont="1" applyFill="1" applyBorder="1" applyAlignment="1" applyProtection="1">
      <alignment horizontal="left" vertical="top" wrapText="1"/>
    </xf>
    <xf numFmtId="0" fontId="9" fillId="2" borderId="22" xfId="0" applyFont="1" applyFill="1" applyBorder="1" applyAlignment="1" applyProtection="1">
      <alignment horizontal="left" vertical="top" wrapText="1"/>
    </xf>
    <xf numFmtId="3" fontId="26" fillId="0" borderId="4" xfId="0" applyNumberFormat="1" applyFont="1" applyFill="1" applyBorder="1" applyAlignment="1" applyProtection="1">
      <alignment horizontal="center" vertical="center"/>
    </xf>
    <xf numFmtId="3" fontId="26" fillId="0" borderId="2" xfId="0" applyNumberFormat="1" applyFont="1" applyFill="1" applyBorder="1" applyAlignment="1" applyProtection="1">
      <alignment horizontal="center" vertical="center"/>
    </xf>
    <xf numFmtId="0" fontId="18" fillId="0" borderId="4" xfId="0" applyFont="1" applyFill="1" applyBorder="1" applyAlignment="1" applyProtection="1">
      <alignment horizontal="center" vertical="center" wrapText="1"/>
    </xf>
    <xf numFmtId="0" fontId="25" fillId="0" borderId="4" xfId="0" applyFont="1" applyFill="1" applyBorder="1" applyAlignment="1" applyProtection="1">
      <alignment horizontal="left" vertical="center"/>
    </xf>
    <xf numFmtId="0" fontId="25" fillId="0" borderId="2" xfId="0" applyFont="1" applyFill="1" applyBorder="1" applyAlignment="1" applyProtection="1">
      <alignment horizontal="left" vertical="center"/>
    </xf>
    <xf numFmtId="0" fontId="6" fillId="0" borderId="4"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25" fillId="0" borderId="4" xfId="0" applyFont="1" applyFill="1" applyBorder="1" applyAlignment="1" applyProtection="1">
      <alignment horizontal="left" vertical="center" wrapText="1"/>
    </xf>
    <xf numFmtId="0" fontId="25" fillId="0" borderId="2" xfId="0" applyFont="1" applyFill="1" applyBorder="1" applyAlignment="1" applyProtection="1">
      <alignment horizontal="left" vertical="center" wrapText="1"/>
    </xf>
    <xf numFmtId="164" fontId="20" fillId="0" borderId="10" xfId="0" applyNumberFormat="1" applyFont="1" applyFill="1" applyBorder="1" applyAlignment="1" applyProtection="1">
      <alignment horizontal="center" vertical="center"/>
    </xf>
    <xf numFmtId="164" fontId="20" fillId="0" borderId="11" xfId="0" applyNumberFormat="1" applyFont="1" applyFill="1" applyBorder="1" applyAlignment="1" applyProtection="1">
      <alignment horizontal="center" vertical="center"/>
    </xf>
    <xf numFmtId="164" fontId="20" fillId="0" borderId="12" xfId="0" applyNumberFormat="1" applyFont="1" applyFill="1" applyBorder="1" applyAlignment="1" applyProtection="1">
      <alignment horizontal="center" vertical="center"/>
    </xf>
    <xf numFmtId="164" fontId="20" fillId="0" borderId="30" xfId="0" applyNumberFormat="1" applyFont="1" applyFill="1" applyBorder="1" applyAlignment="1" applyProtection="1">
      <alignment horizontal="center" vertical="center" wrapText="1"/>
    </xf>
    <xf numFmtId="164" fontId="20" fillId="0" borderId="0" xfId="0" applyNumberFormat="1" applyFont="1" applyFill="1" applyBorder="1" applyAlignment="1" applyProtection="1">
      <alignment horizontal="center" vertical="center"/>
    </xf>
    <xf numFmtId="164" fontId="20" fillId="0" borderId="18" xfId="0" applyNumberFormat="1" applyFont="1" applyFill="1" applyBorder="1" applyAlignment="1" applyProtection="1">
      <alignment horizontal="center" vertical="center"/>
    </xf>
    <xf numFmtId="0" fontId="6" fillId="2" borderId="30"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25" xfId="0" applyFont="1" applyFill="1" applyBorder="1" applyAlignment="1" applyProtection="1">
      <alignment horizontal="center" vertical="center" wrapText="1"/>
    </xf>
  </cellXfs>
  <cellStyles count="4">
    <cellStyle name="Comma" xfId="2" builtinId="3"/>
    <cellStyle name="Currency" xfId="1" builtinId="4"/>
    <cellStyle name="Normal" xfId="0" builtinId="0"/>
    <cellStyle name="Note" xfId="3" builtin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D24"/>
  <sheetViews>
    <sheetView workbookViewId="0">
      <selection activeCell="D7" sqref="D7"/>
    </sheetView>
  </sheetViews>
  <sheetFormatPr defaultRowHeight="15" x14ac:dyDescent="0.25"/>
  <cols>
    <col min="1" max="1" width="7.85546875" customWidth="1"/>
    <col min="2" max="2" width="22.28515625" customWidth="1"/>
    <col min="3" max="3" width="43.7109375" customWidth="1"/>
    <col min="4" max="4" width="35.7109375" customWidth="1"/>
  </cols>
  <sheetData>
    <row r="1" spans="1:4" ht="21" thickBot="1" x14ac:dyDescent="0.3">
      <c r="A1" s="137" t="s">
        <v>222</v>
      </c>
      <c r="B1" s="138"/>
      <c r="C1" s="138"/>
      <c r="D1" s="139"/>
    </row>
    <row r="2" spans="1:4" ht="20.25" x14ac:dyDescent="0.25">
      <c r="A2" s="140" t="s">
        <v>219</v>
      </c>
      <c r="B2" s="141"/>
      <c r="C2" s="141"/>
      <c r="D2" s="142"/>
    </row>
    <row r="3" spans="1:4" ht="20.25" x14ac:dyDescent="0.25">
      <c r="A3" s="145" t="s">
        <v>96</v>
      </c>
      <c r="B3" s="141"/>
      <c r="C3" s="141"/>
      <c r="D3" s="142"/>
    </row>
    <row r="4" spans="1:4" ht="20.25" x14ac:dyDescent="0.25">
      <c r="A4" s="143" t="s">
        <v>96</v>
      </c>
      <c r="B4" s="144"/>
      <c r="C4" s="144"/>
      <c r="D4" s="22" t="s">
        <v>72</v>
      </c>
    </row>
    <row r="5" spans="1:4" ht="20.25" x14ac:dyDescent="0.3">
      <c r="A5" s="132" t="s">
        <v>74</v>
      </c>
      <c r="B5" s="133"/>
      <c r="C5" s="133"/>
      <c r="D5" s="30" t="str">
        <f>'Downtown '!K37</f>
        <v xml:space="preserve">Cell will autopopulate </v>
      </c>
    </row>
    <row r="6" spans="1:4" ht="20.25" x14ac:dyDescent="0.3">
      <c r="A6" s="132" t="s">
        <v>75</v>
      </c>
      <c r="B6" s="133"/>
      <c r="C6" s="133"/>
      <c r="D6" s="48" t="str">
        <f>'Downtown '!I45</f>
        <v>Cell will autopopulate</v>
      </c>
    </row>
    <row r="7" spans="1:4" ht="20.25" x14ac:dyDescent="0.3">
      <c r="A7" s="132" t="s">
        <v>76</v>
      </c>
      <c r="B7" s="133"/>
      <c r="C7" s="133"/>
      <c r="D7" s="48" t="str">
        <f>'Downtown '!I53</f>
        <v>Cell will autopopulate</v>
      </c>
    </row>
    <row r="8" spans="1:4" ht="20.25" x14ac:dyDescent="0.3">
      <c r="A8" s="132" t="s">
        <v>77</v>
      </c>
      <c r="B8" s="133"/>
      <c r="C8" s="133"/>
      <c r="D8" s="48" t="str">
        <f>'Downtown '!I66</f>
        <v>Cell will autopopulate</v>
      </c>
    </row>
    <row r="9" spans="1:4" ht="20.25" x14ac:dyDescent="0.3">
      <c r="A9" s="134" t="s">
        <v>78</v>
      </c>
      <c r="B9" s="135"/>
      <c r="C9" s="136"/>
      <c r="D9" s="49">
        <f>'Downtown '!I72</f>
        <v>700</v>
      </c>
    </row>
    <row r="10" spans="1:4" ht="21" thickBot="1" x14ac:dyDescent="0.35">
      <c r="A10" s="120" t="s">
        <v>73</v>
      </c>
      <c r="B10" s="121"/>
      <c r="C10" s="121"/>
      <c r="D10" s="69">
        <f>SUM(D5:D9)</f>
        <v>700</v>
      </c>
    </row>
    <row r="11" spans="1:4" ht="20.25" x14ac:dyDescent="0.3">
      <c r="A11" s="70"/>
      <c r="B11" s="70"/>
      <c r="C11" s="70"/>
      <c r="D11" s="71"/>
    </row>
    <row r="12" spans="1:4" ht="21" thickBot="1" x14ac:dyDescent="0.35">
      <c r="A12" s="23"/>
      <c r="B12" s="23"/>
      <c r="C12" s="23"/>
      <c r="D12" s="24"/>
    </row>
    <row r="13" spans="1:4" ht="21" thickBot="1" x14ac:dyDescent="0.3">
      <c r="A13" s="124" t="s">
        <v>222</v>
      </c>
      <c r="B13" s="125"/>
      <c r="C13" s="125"/>
      <c r="D13" s="126"/>
    </row>
    <row r="14" spans="1:4" ht="20.25" x14ac:dyDescent="0.25">
      <c r="A14" s="124" t="s">
        <v>219</v>
      </c>
      <c r="B14" s="125"/>
      <c r="C14" s="125"/>
      <c r="D14" s="126"/>
    </row>
    <row r="15" spans="1:4" ht="20.25" x14ac:dyDescent="0.25">
      <c r="A15" s="127" t="s">
        <v>204</v>
      </c>
      <c r="B15" s="128"/>
      <c r="C15" s="128"/>
      <c r="D15" s="129"/>
    </row>
    <row r="16" spans="1:4" ht="20.25" x14ac:dyDescent="0.25">
      <c r="A16" s="130" t="s">
        <v>204</v>
      </c>
      <c r="B16" s="131"/>
      <c r="C16" s="131"/>
      <c r="D16" s="22" t="s">
        <v>72</v>
      </c>
    </row>
    <row r="17" spans="1:4" ht="20.25" x14ac:dyDescent="0.3">
      <c r="A17" s="115" t="s">
        <v>74</v>
      </c>
      <c r="B17" s="116"/>
      <c r="C17" s="116"/>
      <c r="D17" s="30" t="str">
        <f>'Service Center &amp; Other Sites'!L46</f>
        <v xml:space="preserve">Cell will autopopulate </v>
      </c>
    </row>
    <row r="18" spans="1:4" ht="20.25" x14ac:dyDescent="0.3">
      <c r="A18" s="115" t="s">
        <v>75</v>
      </c>
      <c r="B18" s="116"/>
      <c r="C18" s="116"/>
      <c r="D18" s="48" t="str">
        <f>'Service Center &amp; Other Sites'!I53</f>
        <v>Cell will autopopulate</v>
      </c>
    </row>
    <row r="19" spans="1:4" ht="20.25" x14ac:dyDescent="0.3">
      <c r="A19" s="115" t="s">
        <v>76</v>
      </c>
      <c r="B19" s="116"/>
      <c r="C19" s="116"/>
      <c r="D19" s="48" t="str">
        <f>'Service Center &amp; Other Sites'!I61</f>
        <v>Cell will autopopulate</v>
      </c>
    </row>
    <row r="20" spans="1:4" ht="20.25" x14ac:dyDescent="0.3">
      <c r="A20" s="115" t="s">
        <v>77</v>
      </c>
      <c r="B20" s="116"/>
      <c r="C20" s="116"/>
      <c r="D20" s="48" t="str">
        <f>'Service Center &amp; Other Sites'!I69</f>
        <v>Cell will autopopulate</v>
      </c>
    </row>
    <row r="21" spans="1:4" ht="20.25" x14ac:dyDescent="0.3">
      <c r="A21" s="117" t="s">
        <v>78</v>
      </c>
      <c r="B21" s="118"/>
      <c r="C21" s="119"/>
      <c r="D21" s="49">
        <f>'Service Center &amp; Other Sites'!I75</f>
        <v>700</v>
      </c>
    </row>
    <row r="22" spans="1:4" ht="21" thickBot="1" x14ac:dyDescent="0.35">
      <c r="A22" s="120" t="s">
        <v>73</v>
      </c>
      <c r="B22" s="121"/>
      <c r="C22" s="121"/>
      <c r="D22" s="69">
        <f>SUM(D17:D21)</f>
        <v>700</v>
      </c>
    </row>
    <row r="23" spans="1:4" ht="21" thickBot="1" x14ac:dyDescent="0.35">
      <c r="A23" s="23"/>
      <c r="B23" s="23"/>
      <c r="C23" s="23"/>
      <c r="D23" s="24"/>
    </row>
    <row r="24" spans="1:4" ht="21" thickBot="1" x14ac:dyDescent="0.35">
      <c r="A24" s="122" t="s">
        <v>221</v>
      </c>
      <c r="B24" s="123"/>
      <c r="C24" s="123"/>
      <c r="D24" s="25">
        <f>SUM(D10,D22)</f>
        <v>1400</v>
      </c>
    </row>
  </sheetData>
  <sheetProtection algorithmName="SHA-512" hashValue="XQPbXhxWSZXRY34Bd3G7i/MhJ66CRjP3VHRvDJHNryJ2P8mauy0KwUVf8lhFXHbOPhqUOQC1oyCDx4tl5JnEIA==" saltValue="+VzAeMKlo+PXqvMWVFcPqg==" spinCount="100000" sheet="1" objects="1" scenarios="1"/>
  <mergeCells count="21">
    <mergeCell ref="A1:D1"/>
    <mergeCell ref="A2:D2"/>
    <mergeCell ref="A4:C4"/>
    <mergeCell ref="A5:C5"/>
    <mergeCell ref="A6:C6"/>
    <mergeCell ref="A3:D3"/>
    <mergeCell ref="A7:C7"/>
    <mergeCell ref="A8:C8"/>
    <mergeCell ref="A10:C10"/>
    <mergeCell ref="A9:C9"/>
    <mergeCell ref="A13:D13"/>
    <mergeCell ref="A14:D14"/>
    <mergeCell ref="A15:D15"/>
    <mergeCell ref="A16:C16"/>
    <mergeCell ref="A17:C17"/>
    <mergeCell ref="A18:C18"/>
    <mergeCell ref="A19:C19"/>
    <mergeCell ref="A20:C20"/>
    <mergeCell ref="A21:C21"/>
    <mergeCell ref="A22:C22"/>
    <mergeCell ref="A24:C24"/>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M76"/>
  <sheetViews>
    <sheetView tabSelected="1" zoomScale="80" zoomScaleNormal="80" zoomScaleSheetLayoutView="110" workbookViewId="0">
      <selection activeCell="K3" sqref="K3:K5"/>
    </sheetView>
  </sheetViews>
  <sheetFormatPr defaultColWidth="8.85546875" defaultRowHeight="15" x14ac:dyDescent="0.25"/>
  <cols>
    <col min="1" max="1" width="5.85546875" style="17" customWidth="1"/>
    <col min="2" max="2" width="27.85546875" customWidth="1"/>
    <col min="3" max="3" width="28.28515625" customWidth="1"/>
    <col min="4" max="4" width="23.140625" customWidth="1"/>
    <col min="5" max="5" width="16.5703125" customWidth="1"/>
    <col min="6" max="6" width="8.85546875" customWidth="1"/>
    <col min="7" max="7" width="11.140625" customWidth="1"/>
    <col min="8" max="8" width="18.85546875" customWidth="1"/>
    <col min="9" max="9" width="9.7109375" customWidth="1"/>
    <col min="10" max="10" width="29.28515625" customWidth="1"/>
    <col min="11" max="11" width="35.7109375" customWidth="1"/>
    <col min="12" max="12" width="14.7109375" style="1" customWidth="1"/>
    <col min="13" max="13" width="13.28515625" style="1" bestFit="1" customWidth="1"/>
    <col min="14" max="16384" width="8.85546875" style="1"/>
  </cols>
  <sheetData>
    <row r="1" spans="1:13" ht="20.25" x14ac:dyDescent="0.25">
      <c r="A1" s="173" t="s">
        <v>223</v>
      </c>
      <c r="B1" s="174"/>
      <c r="C1" s="174"/>
      <c r="D1" s="174"/>
      <c r="E1" s="174"/>
      <c r="F1" s="174"/>
      <c r="G1" s="174"/>
      <c r="H1" s="174"/>
      <c r="I1" s="174"/>
      <c r="J1" s="174"/>
      <c r="K1" s="175"/>
    </row>
    <row r="2" spans="1:13" ht="44.25" customHeight="1" thickBot="1" x14ac:dyDescent="0.3">
      <c r="A2" s="176" t="s">
        <v>220</v>
      </c>
      <c r="B2" s="177"/>
      <c r="C2" s="177"/>
      <c r="D2" s="177"/>
      <c r="E2" s="177"/>
      <c r="F2" s="177"/>
      <c r="G2" s="177"/>
      <c r="H2" s="177"/>
      <c r="I2" s="177"/>
      <c r="J2" s="177"/>
      <c r="K2" s="178"/>
    </row>
    <row r="3" spans="1:13" ht="19.5" customHeight="1" x14ac:dyDescent="0.25">
      <c r="A3" s="182" t="s">
        <v>95</v>
      </c>
      <c r="B3" s="183"/>
      <c r="C3" s="183"/>
      <c r="D3" s="183"/>
      <c r="E3" s="183"/>
      <c r="F3" s="183"/>
      <c r="G3" s="183"/>
      <c r="H3" s="183"/>
      <c r="I3" s="183"/>
      <c r="J3" s="184"/>
      <c r="K3" s="169" t="s">
        <v>0</v>
      </c>
      <c r="L3" s="11"/>
      <c r="M3" s="11"/>
    </row>
    <row r="4" spans="1:13" ht="39" customHeight="1" x14ac:dyDescent="0.25">
      <c r="A4" s="186" t="s">
        <v>91</v>
      </c>
      <c r="B4" s="187"/>
      <c r="C4" s="187"/>
      <c r="D4" s="187"/>
      <c r="E4" s="187"/>
      <c r="F4" s="187"/>
      <c r="G4" s="187"/>
      <c r="H4" s="187"/>
      <c r="I4" s="187"/>
      <c r="J4" s="188"/>
      <c r="K4" s="170"/>
      <c r="L4" s="11"/>
      <c r="M4" s="11"/>
    </row>
    <row r="5" spans="1:13" ht="28.5" customHeight="1" thickBot="1" x14ac:dyDescent="0.3">
      <c r="A5" s="220" t="s">
        <v>216</v>
      </c>
      <c r="B5" s="221"/>
      <c r="C5" s="221"/>
      <c r="D5" s="221"/>
      <c r="E5" s="221"/>
      <c r="F5" s="221"/>
      <c r="G5" s="221"/>
      <c r="H5" s="221"/>
      <c r="I5" s="221"/>
      <c r="J5" s="222"/>
      <c r="K5" s="171"/>
      <c r="L5" s="12"/>
      <c r="M5" s="12"/>
    </row>
    <row r="6" spans="1:13" s="5" customFormat="1" ht="42.75" x14ac:dyDescent="0.25">
      <c r="A6" s="77" t="s">
        <v>1</v>
      </c>
      <c r="B6" s="73" t="s">
        <v>2</v>
      </c>
      <c r="C6" s="215" t="s">
        <v>3</v>
      </c>
      <c r="D6" s="215"/>
      <c r="E6" s="73" t="s">
        <v>213</v>
      </c>
      <c r="F6" s="73" t="s">
        <v>37</v>
      </c>
      <c r="G6" s="73" t="s">
        <v>38</v>
      </c>
      <c r="H6" s="73" t="s">
        <v>4</v>
      </c>
      <c r="I6" s="73" t="s">
        <v>5</v>
      </c>
      <c r="J6" s="35" t="s">
        <v>6</v>
      </c>
      <c r="K6" s="53" t="s">
        <v>7</v>
      </c>
    </row>
    <row r="7" spans="1:13" s="5" customFormat="1" ht="13.5" customHeight="1" x14ac:dyDescent="0.25">
      <c r="A7" s="78">
        <v>1.01</v>
      </c>
      <c r="B7" s="38" t="s">
        <v>8</v>
      </c>
      <c r="C7" s="172" t="s">
        <v>88</v>
      </c>
      <c r="D7" s="172"/>
      <c r="E7" s="50">
        <v>8000</v>
      </c>
      <c r="F7" s="65">
        <v>12</v>
      </c>
      <c r="G7" s="65">
        <v>0</v>
      </c>
      <c r="H7" s="79">
        <v>12</v>
      </c>
      <c r="I7" s="40" t="s">
        <v>9</v>
      </c>
      <c r="J7" s="28" t="s">
        <v>10</v>
      </c>
      <c r="K7" s="76">
        <f>N(H7)*N(J7)</f>
        <v>0</v>
      </c>
    </row>
    <row r="8" spans="1:13" s="5" customFormat="1" x14ac:dyDescent="0.25">
      <c r="A8" s="78">
        <v>1.02</v>
      </c>
      <c r="B8" s="38" t="s">
        <v>8</v>
      </c>
      <c r="C8" s="172" t="s">
        <v>46</v>
      </c>
      <c r="D8" s="172"/>
      <c r="E8" s="50">
        <v>9174</v>
      </c>
      <c r="F8" s="65">
        <v>15</v>
      </c>
      <c r="G8" s="181" t="s">
        <v>215</v>
      </c>
      <c r="H8" s="79">
        <v>12</v>
      </c>
      <c r="I8" s="65" t="s">
        <v>9</v>
      </c>
      <c r="J8" s="28" t="s">
        <v>10</v>
      </c>
      <c r="K8" s="76">
        <f t="shared" ref="K8:K36" si="0">N(H8)*N(J8)</f>
        <v>0</v>
      </c>
    </row>
    <row r="9" spans="1:13" s="5" customFormat="1" x14ac:dyDescent="0.25">
      <c r="A9" s="78">
        <v>1.03</v>
      </c>
      <c r="B9" s="38" t="s">
        <v>8</v>
      </c>
      <c r="C9" s="172" t="s">
        <v>47</v>
      </c>
      <c r="D9" s="172"/>
      <c r="E9" s="50">
        <v>10262</v>
      </c>
      <c r="F9" s="65">
        <v>20</v>
      </c>
      <c r="G9" s="181"/>
      <c r="H9" s="79">
        <v>12</v>
      </c>
      <c r="I9" s="65" t="s">
        <v>9</v>
      </c>
      <c r="J9" s="28" t="s">
        <v>10</v>
      </c>
      <c r="K9" s="76">
        <f t="shared" si="0"/>
        <v>0</v>
      </c>
    </row>
    <row r="10" spans="1:13" s="5" customFormat="1" x14ac:dyDescent="0.25">
      <c r="A10" s="78">
        <v>1.04</v>
      </c>
      <c r="B10" s="38" t="s">
        <v>8</v>
      </c>
      <c r="C10" s="172" t="s">
        <v>13</v>
      </c>
      <c r="D10" s="172"/>
      <c r="E10" s="50">
        <v>11947</v>
      </c>
      <c r="F10" s="65">
        <v>21</v>
      </c>
      <c r="G10" s="181"/>
      <c r="H10" s="79">
        <v>12</v>
      </c>
      <c r="I10" s="65" t="s">
        <v>9</v>
      </c>
      <c r="J10" s="28" t="s">
        <v>10</v>
      </c>
      <c r="K10" s="76">
        <f t="shared" si="0"/>
        <v>0</v>
      </c>
    </row>
    <row r="11" spans="1:13" s="5" customFormat="1" x14ac:dyDescent="0.25">
      <c r="A11" s="78">
        <v>1.05</v>
      </c>
      <c r="B11" s="38" t="s">
        <v>8</v>
      </c>
      <c r="C11" s="172" t="s">
        <v>48</v>
      </c>
      <c r="D11" s="172"/>
      <c r="E11" s="50">
        <v>13250</v>
      </c>
      <c r="F11" s="65">
        <v>23</v>
      </c>
      <c r="G11" s="181"/>
      <c r="H11" s="79">
        <v>12</v>
      </c>
      <c r="I11" s="65" t="s">
        <v>9</v>
      </c>
      <c r="J11" s="28" t="s">
        <v>10</v>
      </c>
      <c r="K11" s="76">
        <f t="shared" si="0"/>
        <v>0</v>
      </c>
    </row>
    <row r="12" spans="1:13" s="5" customFormat="1" x14ac:dyDescent="0.25">
      <c r="A12" s="78">
        <v>1.06</v>
      </c>
      <c r="B12" s="38" t="s">
        <v>8</v>
      </c>
      <c r="C12" s="172" t="s">
        <v>49</v>
      </c>
      <c r="D12" s="172"/>
      <c r="E12" s="50">
        <v>13250</v>
      </c>
      <c r="F12" s="65">
        <v>21</v>
      </c>
      <c r="G12" s="181"/>
      <c r="H12" s="79">
        <v>12</v>
      </c>
      <c r="I12" s="65" t="s">
        <v>9</v>
      </c>
      <c r="J12" s="28" t="s">
        <v>10</v>
      </c>
      <c r="K12" s="76">
        <f t="shared" si="0"/>
        <v>0</v>
      </c>
    </row>
    <row r="13" spans="1:13" s="5" customFormat="1" x14ac:dyDescent="0.25">
      <c r="A13" s="78">
        <v>1.07</v>
      </c>
      <c r="B13" s="38" t="s">
        <v>8</v>
      </c>
      <c r="C13" s="172" t="s">
        <v>50</v>
      </c>
      <c r="D13" s="172"/>
      <c r="E13" s="50">
        <v>13250</v>
      </c>
      <c r="F13" s="65">
        <v>21</v>
      </c>
      <c r="G13" s="181"/>
      <c r="H13" s="79">
        <v>12</v>
      </c>
      <c r="I13" s="65" t="s">
        <v>9</v>
      </c>
      <c r="J13" s="28" t="s">
        <v>10</v>
      </c>
      <c r="K13" s="76">
        <f t="shared" si="0"/>
        <v>0</v>
      </c>
    </row>
    <row r="14" spans="1:13" s="5" customFormat="1" x14ac:dyDescent="0.25">
      <c r="A14" s="78">
        <v>1.08</v>
      </c>
      <c r="B14" s="38" t="s">
        <v>8</v>
      </c>
      <c r="C14" s="172" t="s">
        <v>51</v>
      </c>
      <c r="D14" s="172"/>
      <c r="E14" s="50">
        <v>13250</v>
      </c>
      <c r="F14" s="65">
        <v>21</v>
      </c>
      <c r="G14" s="181"/>
      <c r="H14" s="79">
        <v>12</v>
      </c>
      <c r="I14" s="65" t="s">
        <v>9</v>
      </c>
      <c r="J14" s="28" t="s">
        <v>10</v>
      </c>
      <c r="K14" s="76">
        <f t="shared" si="0"/>
        <v>0</v>
      </c>
    </row>
    <row r="15" spans="1:13" s="5" customFormat="1" x14ac:dyDescent="0.25">
      <c r="A15" s="78">
        <v>1.0900000000000001</v>
      </c>
      <c r="B15" s="38" t="s">
        <v>8</v>
      </c>
      <c r="C15" s="172" t="s">
        <v>52</v>
      </c>
      <c r="D15" s="172"/>
      <c r="E15" s="50">
        <v>13250</v>
      </c>
      <c r="F15" s="65">
        <v>21</v>
      </c>
      <c r="G15" s="181"/>
      <c r="H15" s="79">
        <v>12</v>
      </c>
      <c r="I15" s="65" t="s">
        <v>9</v>
      </c>
      <c r="J15" s="28" t="s">
        <v>10</v>
      </c>
      <c r="K15" s="76">
        <f t="shared" si="0"/>
        <v>0</v>
      </c>
    </row>
    <row r="16" spans="1:13" s="5" customFormat="1" x14ac:dyDescent="0.25">
      <c r="A16" s="78">
        <v>1.1000000000000001</v>
      </c>
      <c r="B16" s="38" t="s">
        <v>8</v>
      </c>
      <c r="C16" s="172" t="s">
        <v>53</v>
      </c>
      <c r="D16" s="172"/>
      <c r="E16" s="50">
        <v>13250</v>
      </c>
      <c r="F16" s="65">
        <v>21</v>
      </c>
      <c r="G16" s="181"/>
      <c r="H16" s="79">
        <v>12</v>
      </c>
      <c r="I16" s="65" t="s">
        <v>9</v>
      </c>
      <c r="J16" s="28" t="s">
        <v>10</v>
      </c>
      <c r="K16" s="76">
        <f t="shared" si="0"/>
        <v>0</v>
      </c>
    </row>
    <row r="17" spans="1:11" s="5" customFormat="1" x14ac:dyDescent="0.25">
      <c r="A17" s="78">
        <v>1.1100000000000001</v>
      </c>
      <c r="B17" s="38" t="s">
        <v>8</v>
      </c>
      <c r="C17" s="172" t="s">
        <v>54</v>
      </c>
      <c r="D17" s="172"/>
      <c r="E17" s="50">
        <v>13250</v>
      </c>
      <c r="F17" s="65">
        <v>21</v>
      </c>
      <c r="G17" s="181"/>
      <c r="H17" s="79">
        <v>12</v>
      </c>
      <c r="I17" s="65" t="s">
        <v>9</v>
      </c>
      <c r="J17" s="28" t="s">
        <v>10</v>
      </c>
      <c r="K17" s="76">
        <f t="shared" si="0"/>
        <v>0</v>
      </c>
    </row>
    <row r="18" spans="1:11" s="5" customFormat="1" x14ac:dyDescent="0.25">
      <c r="A18" s="78">
        <v>1.1200000000000001</v>
      </c>
      <c r="B18" s="38" t="s">
        <v>8</v>
      </c>
      <c r="C18" s="172" t="s">
        <v>55</v>
      </c>
      <c r="D18" s="172"/>
      <c r="E18" s="50">
        <v>13250</v>
      </c>
      <c r="F18" s="65">
        <v>21</v>
      </c>
      <c r="G18" s="181"/>
      <c r="H18" s="79">
        <v>12</v>
      </c>
      <c r="I18" s="65" t="s">
        <v>9</v>
      </c>
      <c r="J18" s="28" t="s">
        <v>10</v>
      </c>
      <c r="K18" s="76">
        <f t="shared" si="0"/>
        <v>0</v>
      </c>
    </row>
    <row r="19" spans="1:11" s="5" customFormat="1" x14ac:dyDescent="0.25">
      <c r="A19" s="78">
        <v>1.1299999999999999</v>
      </c>
      <c r="B19" s="38" t="s">
        <v>8</v>
      </c>
      <c r="C19" s="172" t="s">
        <v>56</v>
      </c>
      <c r="D19" s="172"/>
      <c r="E19" s="50">
        <v>13250</v>
      </c>
      <c r="F19" s="65">
        <v>21</v>
      </c>
      <c r="G19" s="181"/>
      <c r="H19" s="79">
        <v>12</v>
      </c>
      <c r="I19" s="65" t="s">
        <v>9</v>
      </c>
      <c r="J19" s="28" t="s">
        <v>10</v>
      </c>
      <c r="K19" s="76">
        <f t="shared" si="0"/>
        <v>0</v>
      </c>
    </row>
    <row r="20" spans="1:11" s="5" customFormat="1" x14ac:dyDescent="0.25">
      <c r="A20" s="78">
        <v>1.1399999999999999</v>
      </c>
      <c r="B20" s="38" t="s">
        <v>8</v>
      </c>
      <c r="C20" s="172" t="s">
        <v>57</v>
      </c>
      <c r="D20" s="172"/>
      <c r="E20" s="50">
        <v>13250</v>
      </c>
      <c r="F20" s="65">
        <v>21</v>
      </c>
      <c r="G20" s="181"/>
      <c r="H20" s="79">
        <v>12</v>
      </c>
      <c r="I20" s="65" t="s">
        <v>9</v>
      </c>
      <c r="J20" s="28" t="s">
        <v>10</v>
      </c>
      <c r="K20" s="76">
        <f t="shared" si="0"/>
        <v>0</v>
      </c>
    </row>
    <row r="21" spans="1:11" s="5" customFormat="1" x14ac:dyDescent="0.25">
      <c r="A21" s="78">
        <v>1.1499999999999999</v>
      </c>
      <c r="B21" s="38" t="s">
        <v>8</v>
      </c>
      <c r="C21" s="172" t="s">
        <v>58</v>
      </c>
      <c r="D21" s="172"/>
      <c r="E21" s="50">
        <v>13250</v>
      </c>
      <c r="F21" s="65">
        <v>21</v>
      </c>
      <c r="G21" s="181"/>
      <c r="H21" s="79">
        <v>12</v>
      </c>
      <c r="I21" s="65" t="s">
        <v>9</v>
      </c>
      <c r="J21" s="28" t="s">
        <v>10</v>
      </c>
      <c r="K21" s="76">
        <f t="shared" si="0"/>
        <v>0</v>
      </c>
    </row>
    <row r="22" spans="1:11" s="5" customFormat="1" x14ac:dyDescent="0.25">
      <c r="A22" s="78">
        <v>1.1599999999999999</v>
      </c>
      <c r="B22" s="38" t="s">
        <v>8</v>
      </c>
      <c r="C22" s="172" t="s">
        <v>59</v>
      </c>
      <c r="D22" s="172"/>
      <c r="E22" s="50">
        <v>13250</v>
      </c>
      <c r="F22" s="65">
        <v>17</v>
      </c>
      <c r="G22" s="181"/>
      <c r="H22" s="79">
        <v>12</v>
      </c>
      <c r="I22" s="65" t="s">
        <v>9</v>
      </c>
      <c r="J22" s="28" t="s">
        <v>10</v>
      </c>
      <c r="K22" s="76">
        <f t="shared" si="0"/>
        <v>0</v>
      </c>
    </row>
    <row r="23" spans="1:11" s="5" customFormat="1" x14ac:dyDescent="0.25">
      <c r="A23" s="78">
        <v>1.17</v>
      </c>
      <c r="B23" s="38" t="s">
        <v>8</v>
      </c>
      <c r="C23" s="172" t="s">
        <v>60</v>
      </c>
      <c r="D23" s="172"/>
      <c r="E23" s="50">
        <v>13250</v>
      </c>
      <c r="F23" s="65">
        <v>17</v>
      </c>
      <c r="G23" s="181"/>
      <c r="H23" s="79">
        <v>12</v>
      </c>
      <c r="I23" s="65" t="s">
        <v>9</v>
      </c>
      <c r="J23" s="28" t="s">
        <v>10</v>
      </c>
      <c r="K23" s="76">
        <f t="shared" si="0"/>
        <v>0</v>
      </c>
    </row>
    <row r="24" spans="1:11" s="5" customFormat="1" x14ac:dyDescent="0.25">
      <c r="A24" s="78">
        <v>1.18</v>
      </c>
      <c r="B24" s="38" t="s">
        <v>8</v>
      </c>
      <c r="C24" s="172" t="s">
        <v>61</v>
      </c>
      <c r="D24" s="172"/>
      <c r="E24" s="50">
        <v>3316</v>
      </c>
      <c r="F24" s="65">
        <v>14</v>
      </c>
      <c r="G24" s="181"/>
      <c r="H24" s="79">
        <v>12</v>
      </c>
      <c r="I24" s="65" t="s">
        <v>9</v>
      </c>
      <c r="J24" s="28" t="s">
        <v>10</v>
      </c>
      <c r="K24" s="76">
        <f t="shared" si="0"/>
        <v>0</v>
      </c>
    </row>
    <row r="25" spans="1:11" s="5" customFormat="1" x14ac:dyDescent="0.25">
      <c r="A25" s="78">
        <v>1.19</v>
      </c>
      <c r="B25" s="38" t="s">
        <v>8</v>
      </c>
      <c r="C25" s="172" t="s">
        <v>62</v>
      </c>
      <c r="D25" s="172"/>
      <c r="E25" s="52" t="s">
        <v>39</v>
      </c>
      <c r="F25" s="65">
        <v>0</v>
      </c>
      <c r="G25" s="181"/>
      <c r="H25" s="79">
        <v>12</v>
      </c>
      <c r="I25" s="65" t="s">
        <v>9</v>
      </c>
      <c r="J25" s="28" t="s">
        <v>10</v>
      </c>
      <c r="K25" s="76">
        <f t="shared" si="0"/>
        <v>0</v>
      </c>
    </row>
    <row r="26" spans="1:11" s="5" customFormat="1" x14ac:dyDescent="0.25">
      <c r="A26" s="78">
        <v>1.2</v>
      </c>
      <c r="B26" s="38" t="s">
        <v>8</v>
      </c>
      <c r="C26" s="172" t="s">
        <v>63</v>
      </c>
      <c r="D26" s="172"/>
      <c r="E26" s="50">
        <v>4858</v>
      </c>
      <c r="F26" s="65">
        <v>15</v>
      </c>
      <c r="G26" s="181"/>
      <c r="H26" s="79">
        <v>12</v>
      </c>
      <c r="I26" s="65" t="s">
        <v>9</v>
      </c>
      <c r="J26" s="28" t="s">
        <v>10</v>
      </c>
      <c r="K26" s="76">
        <f t="shared" si="0"/>
        <v>0</v>
      </c>
    </row>
    <row r="27" spans="1:11" s="6" customFormat="1" ht="18" customHeight="1" x14ac:dyDescent="0.25">
      <c r="A27" s="78">
        <v>1.21</v>
      </c>
      <c r="B27" s="39" t="s">
        <v>8</v>
      </c>
      <c r="C27" s="216" t="s">
        <v>82</v>
      </c>
      <c r="D27" s="216"/>
      <c r="E27" s="51">
        <v>21910</v>
      </c>
      <c r="F27" s="40">
        <v>0</v>
      </c>
      <c r="G27" s="66">
        <v>0</v>
      </c>
      <c r="H27" s="79">
        <v>12</v>
      </c>
      <c r="I27" s="40" t="s">
        <v>9</v>
      </c>
      <c r="J27" s="28" t="s">
        <v>10</v>
      </c>
      <c r="K27" s="76">
        <f t="shared" si="0"/>
        <v>0</v>
      </c>
    </row>
    <row r="28" spans="1:11" s="6" customFormat="1" ht="15.75" customHeight="1" x14ac:dyDescent="0.25">
      <c r="A28" s="78">
        <v>1.22</v>
      </c>
      <c r="B28" s="39" t="s">
        <v>8</v>
      </c>
      <c r="C28" s="172" t="s">
        <v>69</v>
      </c>
      <c r="D28" s="172"/>
      <c r="E28" s="51">
        <v>22160</v>
      </c>
      <c r="F28" s="40">
        <v>32</v>
      </c>
      <c r="G28" s="185" t="s">
        <v>217</v>
      </c>
      <c r="H28" s="79">
        <v>12</v>
      </c>
      <c r="I28" s="40" t="s">
        <v>9</v>
      </c>
      <c r="J28" s="28" t="s">
        <v>10</v>
      </c>
      <c r="K28" s="76">
        <f t="shared" si="0"/>
        <v>0</v>
      </c>
    </row>
    <row r="29" spans="1:11" s="6" customFormat="1" ht="18.75" customHeight="1" x14ac:dyDescent="0.25">
      <c r="A29" s="78">
        <v>1.23</v>
      </c>
      <c r="B29" s="38" t="s">
        <v>8</v>
      </c>
      <c r="C29" s="172" t="s">
        <v>64</v>
      </c>
      <c r="D29" s="172"/>
      <c r="E29" s="50">
        <v>26673</v>
      </c>
      <c r="F29" s="65">
        <v>32</v>
      </c>
      <c r="G29" s="185"/>
      <c r="H29" s="79">
        <v>12</v>
      </c>
      <c r="I29" s="40" t="s">
        <v>9</v>
      </c>
      <c r="J29" s="28" t="s">
        <v>10</v>
      </c>
      <c r="K29" s="76">
        <f t="shared" si="0"/>
        <v>0</v>
      </c>
    </row>
    <row r="30" spans="1:11" s="6" customFormat="1" ht="12.75" customHeight="1" x14ac:dyDescent="0.25">
      <c r="A30" s="78">
        <v>1.24</v>
      </c>
      <c r="B30" s="38" t="s">
        <v>8</v>
      </c>
      <c r="C30" s="172" t="s">
        <v>65</v>
      </c>
      <c r="D30" s="172"/>
      <c r="E30" s="50">
        <v>19056</v>
      </c>
      <c r="F30" s="65">
        <v>30</v>
      </c>
      <c r="G30" s="185"/>
      <c r="H30" s="79">
        <v>12</v>
      </c>
      <c r="I30" s="40" t="s">
        <v>9</v>
      </c>
      <c r="J30" s="28" t="s">
        <v>10</v>
      </c>
      <c r="K30" s="76">
        <f t="shared" si="0"/>
        <v>0</v>
      </c>
    </row>
    <row r="31" spans="1:11" s="6" customFormat="1" ht="14.25" customHeight="1" x14ac:dyDescent="0.25">
      <c r="A31" s="78">
        <v>1.25</v>
      </c>
      <c r="B31" s="38" t="s">
        <v>8</v>
      </c>
      <c r="C31" s="172" t="s">
        <v>66</v>
      </c>
      <c r="D31" s="172"/>
      <c r="E31" s="50">
        <v>26673</v>
      </c>
      <c r="F31" s="65">
        <v>40</v>
      </c>
      <c r="G31" s="185"/>
      <c r="H31" s="79">
        <v>12</v>
      </c>
      <c r="I31" s="40" t="s">
        <v>9</v>
      </c>
      <c r="J31" s="28" t="s">
        <v>10</v>
      </c>
      <c r="K31" s="76">
        <f t="shared" si="0"/>
        <v>0</v>
      </c>
    </row>
    <row r="32" spans="1:11" s="6" customFormat="1" ht="13.5" customHeight="1" x14ac:dyDescent="0.25">
      <c r="A32" s="78">
        <v>1.26</v>
      </c>
      <c r="B32" s="38" t="s">
        <v>8</v>
      </c>
      <c r="C32" s="172" t="s">
        <v>67</v>
      </c>
      <c r="D32" s="172"/>
      <c r="E32" s="50">
        <v>14104</v>
      </c>
      <c r="F32" s="65">
        <v>31</v>
      </c>
      <c r="G32" s="185"/>
      <c r="H32" s="79">
        <v>12</v>
      </c>
      <c r="I32" s="40" t="s">
        <v>9</v>
      </c>
      <c r="J32" s="28" t="s">
        <v>10</v>
      </c>
      <c r="K32" s="76">
        <f t="shared" si="0"/>
        <v>0</v>
      </c>
    </row>
    <row r="33" spans="1:13" s="6" customFormat="1" ht="14.25" customHeight="1" x14ac:dyDescent="0.25">
      <c r="A33" s="78">
        <v>1.27</v>
      </c>
      <c r="B33" s="38" t="s">
        <v>8</v>
      </c>
      <c r="C33" s="172" t="s">
        <v>68</v>
      </c>
      <c r="D33" s="172"/>
      <c r="E33" s="50">
        <v>26673</v>
      </c>
      <c r="F33" s="65">
        <v>32</v>
      </c>
      <c r="G33" s="185"/>
      <c r="H33" s="79">
        <v>12</v>
      </c>
      <c r="I33" s="40" t="s">
        <v>9</v>
      </c>
      <c r="J33" s="28" t="s">
        <v>10</v>
      </c>
      <c r="K33" s="76">
        <f t="shared" si="0"/>
        <v>0</v>
      </c>
    </row>
    <row r="34" spans="1:13" s="6" customFormat="1" ht="27" customHeight="1" x14ac:dyDescent="0.25">
      <c r="A34" s="78">
        <v>1.28</v>
      </c>
      <c r="B34" s="38" t="s">
        <v>12</v>
      </c>
      <c r="C34" s="217" t="s">
        <v>83</v>
      </c>
      <c r="D34" s="217"/>
      <c r="E34" s="50">
        <v>4000</v>
      </c>
      <c r="F34" s="65">
        <v>0</v>
      </c>
      <c r="G34" s="65">
        <v>0</v>
      </c>
      <c r="H34" s="79">
        <v>12</v>
      </c>
      <c r="I34" s="40" t="s">
        <v>9</v>
      </c>
      <c r="J34" s="28" t="s">
        <v>10</v>
      </c>
      <c r="K34" s="76">
        <f t="shared" si="0"/>
        <v>0</v>
      </c>
    </row>
    <row r="35" spans="1:13" s="6" customFormat="1" ht="14.25" customHeight="1" x14ac:dyDescent="0.25">
      <c r="A35" s="78">
        <v>1.29</v>
      </c>
      <c r="B35" s="38" t="s">
        <v>12</v>
      </c>
      <c r="C35" s="172" t="s">
        <v>79</v>
      </c>
      <c r="D35" s="172"/>
      <c r="E35" s="50">
        <v>11000</v>
      </c>
      <c r="F35" s="65">
        <v>33</v>
      </c>
      <c r="G35" s="65" t="s">
        <v>90</v>
      </c>
      <c r="H35" s="79">
        <v>12</v>
      </c>
      <c r="I35" s="40" t="s">
        <v>9</v>
      </c>
      <c r="J35" s="28" t="s">
        <v>10</v>
      </c>
      <c r="K35" s="76">
        <f t="shared" si="0"/>
        <v>0</v>
      </c>
    </row>
    <row r="36" spans="1:13" s="6" customFormat="1" ht="14.25" customHeight="1" x14ac:dyDescent="0.25">
      <c r="A36" s="78">
        <v>1.3</v>
      </c>
      <c r="B36" s="38" t="s">
        <v>11</v>
      </c>
      <c r="C36" s="172" t="s">
        <v>45</v>
      </c>
      <c r="D36" s="172"/>
      <c r="E36" s="50">
        <v>160</v>
      </c>
      <c r="F36" s="65">
        <v>2</v>
      </c>
      <c r="G36" s="65">
        <v>0</v>
      </c>
      <c r="H36" s="79">
        <v>12</v>
      </c>
      <c r="I36" s="40" t="s">
        <v>9</v>
      </c>
      <c r="J36" s="28" t="s">
        <v>10</v>
      </c>
      <c r="K36" s="76">
        <f t="shared" si="0"/>
        <v>0</v>
      </c>
    </row>
    <row r="37" spans="1:13" s="6" customFormat="1" ht="18.75" customHeight="1" x14ac:dyDescent="0.25">
      <c r="A37" s="80"/>
      <c r="B37" s="81"/>
      <c r="C37" s="218"/>
      <c r="D37" s="219"/>
      <c r="E37" s="81"/>
      <c r="F37" s="81"/>
      <c r="G37" s="81"/>
      <c r="H37" s="81"/>
      <c r="I37" s="82"/>
      <c r="J37" s="29" t="s">
        <v>43</v>
      </c>
      <c r="K37" s="30" t="str">
        <f>IF(SUM(K7:K36)=0,"Cell will autopopulate ", SUM(K7:K36))</f>
        <v xml:space="preserve">Cell will autopopulate </v>
      </c>
    </row>
    <row r="38" spans="1:13" ht="15.75" thickBot="1" x14ac:dyDescent="0.3">
      <c r="A38" s="179"/>
      <c r="B38" s="180"/>
      <c r="C38" s="180"/>
      <c r="D38" s="180"/>
      <c r="E38" s="180"/>
      <c r="F38" s="31"/>
      <c r="G38" s="31"/>
      <c r="H38" s="32"/>
      <c r="I38" s="33"/>
      <c r="J38" s="33"/>
      <c r="K38" s="34"/>
      <c r="L38" s="3"/>
      <c r="M38" s="4"/>
    </row>
    <row r="39" spans="1:13" ht="15.75" customHeight="1" x14ac:dyDescent="0.25">
      <c r="A39" s="151" t="s">
        <v>71</v>
      </c>
      <c r="B39" s="152"/>
      <c r="C39" s="152"/>
      <c r="D39" s="152"/>
      <c r="E39" s="152"/>
      <c r="F39" s="152"/>
      <c r="G39" s="152"/>
      <c r="H39" s="152"/>
      <c r="I39" s="152"/>
      <c r="J39" s="152"/>
      <c r="K39" s="153"/>
      <c r="L39" s="3"/>
      <c r="M39" s="4"/>
    </row>
    <row r="40" spans="1:13" ht="45.6" customHeight="1" thickBot="1" x14ac:dyDescent="0.3">
      <c r="A40" s="159" t="s">
        <v>92</v>
      </c>
      <c r="B40" s="160"/>
      <c r="C40" s="160"/>
      <c r="D40" s="160"/>
      <c r="E40" s="160"/>
      <c r="F40" s="160"/>
      <c r="G40" s="160"/>
      <c r="H40" s="160"/>
      <c r="I40" s="160"/>
      <c r="J40" s="160"/>
      <c r="K40" s="161"/>
      <c r="L40" s="3"/>
      <c r="M40" s="4"/>
    </row>
    <row r="41" spans="1:13" ht="27" customHeight="1" x14ac:dyDescent="0.25">
      <c r="A41" s="41" t="s">
        <v>1</v>
      </c>
      <c r="B41" s="62" t="s">
        <v>14</v>
      </c>
      <c r="C41" s="154" t="s">
        <v>4</v>
      </c>
      <c r="D41" s="198"/>
      <c r="E41" s="154" t="s">
        <v>5</v>
      </c>
      <c r="F41" s="198"/>
      <c r="G41" s="154" t="s">
        <v>6</v>
      </c>
      <c r="H41" s="198"/>
      <c r="I41" s="154" t="s">
        <v>7</v>
      </c>
      <c r="J41" s="155"/>
      <c r="K41" s="156"/>
    </row>
    <row r="42" spans="1:13" x14ac:dyDescent="0.25">
      <c r="A42" s="42" t="s">
        <v>15</v>
      </c>
      <c r="B42" s="43" t="s">
        <v>16</v>
      </c>
      <c r="C42" s="164">
        <v>5</v>
      </c>
      <c r="D42" s="214"/>
      <c r="E42" s="166" t="s">
        <v>17</v>
      </c>
      <c r="F42" s="167"/>
      <c r="G42" s="168" t="s">
        <v>84</v>
      </c>
      <c r="H42" s="168"/>
      <c r="I42" s="148">
        <f>N(C42)*N(G42)</f>
        <v>0</v>
      </c>
      <c r="J42" s="149"/>
      <c r="K42" s="150"/>
    </row>
    <row r="43" spans="1:13" x14ac:dyDescent="0.25">
      <c r="A43" s="42" t="s">
        <v>18</v>
      </c>
      <c r="B43" s="44" t="s">
        <v>19</v>
      </c>
      <c r="C43" s="164">
        <v>15</v>
      </c>
      <c r="D43" s="214"/>
      <c r="E43" s="166" t="s">
        <v>20</v>
      </c>
      <c r="F43" s="167"/>
      <c r="G43" s="168" t="s">
        <v>85</v>
      </c>
      <c r="H43" s="168"/>
      <c r="I43" s="148">
        <f t="shared" ref="I43:I44" si="1">N(C43)*N(G43)</f>
        <v>0</v>
      </c>
      <c r="J43" s="149"/>
      <c r="K43" s="150"/>
    </row>
    <row r="44" spans="1:13" x14ac:dyDescent="0.25">
      <c r="A44" s="42" t="s">
        <v>21</v>
      </c>
      <c r="B44" s="44" t="s">
        <v>22</v>
      </c>
      <c r="C44" s="164">
        <v>15</v>
      </c>
      <c r="D44" s="214"/>
      <c r="E44" s="166" t="s">
        <v>20</v>
      </c>
      <c r="F44" s="167"/>
      <c r="G44" s="168" t="s">
        <v>85</v>
      </c>
      <c r="H44" s="168"/>
      <c r="I44" s="148">
        <f t="shared" si="1"/>
        <v>0</v>
      </c>
      <c r="J44" s="149"/>
      <c r="K44" s="150"/>
    </row>
    <row r="45" spans="1:13" ht="21.75" customHeight="1" thickBot="1" x14ac:dyDescent="0.3">
      <c r="A45" s="26"/>
      <c r="B45" s="27"/>
      <c r="C45" s="189"/>
      <c r="D45" s="190"/>
      <c r="E45" s="191"/>
      <c r="F45" s="192"/>
      <c r="G45" s="193" t="s">
        <v>44</v>
      </c>
      <c r="H45" s="194"/>
      <c r="I45" s="195" t="str">
        <f>IF(SUM(I42:I44)=0,"Cell will autopopulate",SUM(I42:I44))</f>
        <v>Cell will autopopulate</v>
      </c>
      <c r="J45" s="196"/>
      <c r="K45" s="197"/>
    </row>
    <row r="46" spans="1:13" ht="17.25" customHeight="1" thickBot="1" x14ac:dyDescent="0.3">
      <c r="A46" s="15"/>
      <c r="B46" s="7"/>
      <c r="C46" s="7"/>
      <c r="D46" s="7"/>
      <c r="E46" s="8"/>
      <c r="F46" s="8"/>
      <c r="G46" s="8"/>
      <c r="H46" s="7"/>
      <c r="I46" s="9"/>
      <c r="J46" s="9"/>
      <c r="K46" s="9"/>
      <c r="L46" s="3"/>
      <c r="M46" s="4"/>
    </row>
    <row r="47" spans="1:13" ht="21" customHeight="1" x14ac:dyDescent="0.25">
      <c r="A47" s="151" t="s">
        <v>80</v>
      </c>
      <c r="B47" s="152"/>
      <c r="C47" s="152"/>
      <c r="D47" s="152"/>
      <c r="E47" s="152"/>
      <c r="F47" s="152"/>
      <c r="G47" s="152"/>
      <c r="H47" s="152"/>
      <c r="I47" s="152"/>
      <c r="J47" s="152"/>
      <c r="K47" s="153"/>
      <c r="L47" s="11"/>
      <c r="M47" s="11"/>
    </row>
    <row r="48" spans="1:13" ht="29.25" customHeight="1" thickBot="1" x14ac:dyDescent="0.3">
      <c r="A48" s="159" t="s">
        <v>93</v>
      </c>
      <c r="B48" s="160"/>
      <c r="C48" s="160"/>
      <c r="D48" s="160"/>
      <c r="E48" s="160"/>
      <c r="F48" s="160"/>
      <c r="G48" s="160"/>
      <c r="H48" s="160"/>
      <c r="I48" s="160"/>
      <c r="J48" s="160"/>
      <c r="K48" s="161"/>
      <c r="L48" s="12"/>
      <c r="M48" s="12"/>
    </row>
    <row r="49" spans="1:13" s="13" customFormat="1" ht="27" customHeight="1" x14ac:dyDescent="0.25">
      <c r="A49" s="36" t="s">
        <v>1</v>
      </c>
      <c r="B49" s="63" t="s">
        <v>14</v>
      </c>
      <c r="C49" s="162" t="s">
        <v>4</v>
      </c>
      <c r="D49" s="163"/>
      <c r="E49" s="162" t="s">
        <v>5</v>
      </c>
      <c r="F49" s="163"/>
      <c r="G49" s="162" t="s">
        <v>6</v>
      </c>
      <c r="H49" s="163"/>
      <c r="I49" s="154" t="s">
        <v>7</v>
      </c>
      <c r="J49" s="155"/>
      <c r="K49" s="156"/>
    </row>
    <row r="50" spans="1:13" x14ac:dyDescent="0.25">
      <c r="A50" s="42" t="s">
        <v>23</v>
      </c>
      <c r="B50" s="45" t="s">
        <v>19</v>
      </c>
      <c r="C50" s="164">
        <v>160</v>
      </c>
      <c r="D50" s="214"/>
      <c r="E50" s="166" t="s">
        <v>20</v>
      </c>
      <c r="F50" s="167"/>
      <c r="G50" s="168" t="s">
        <v>85</v>
      </c>
      <c r="H50" s="168"/>
      <c r="I50" s="148">
        <f>N(C50)*N(G50)</f>
        <v>0</v>
      </c>
      <c r="J50" s="149"/>
      <c r="K50" s="150"/>
    </row>
    <row r="51" spans="1:13" x14ac:dyDescent="0.25">
      <c r="A51" s="42" t="s">
        <v>24</v>
      </c>
      <c r="B51" s="45" t="s">
        <v>22</v>
      </c>
      <c r="C51" s="164">
        <v>325</v>
      </c>
      <c r="D51" s="214"/>
      <c r="E51" s="166" t="s">
        <v>20</v>
      </c>
      <c r="F51" s="167"/>
      <c r="G51" s="168" t="s">
        <v>85</v>
      </c>
      <c r="H51" s="168"/>
      <c r="I51" s="148">
        <f>N(C51)*N(G51)</f>
        <v>0</v>
      </c>
      <c r="J51" s="149"/>
      <c r="K51" s="150"/>
      <c r="L51" s="20"/>
    </row>
    <row r="52" spans="1:13" ht="54.75" x14ac:dyDescent="0.25">
      <c r="A52" s="42" t="s">
        <v>89</v>
      </c>
      <c r="B52" s="54" t="s">
        <v>98</v>
      </c>
      <c r="C52" s="164">
        <v>6240</v>
      </c>
      <c r="D52" s="165"/>
      <c r="E52" s="166" t="s">
        <v>20</v>
      </c>
      <c r="F52" s="167"/>
      <c r="G52" s="168" t="s">
        <v>85</v>
      </c>
      <c r="H52" s="168"/>
      <c r="I52" s="148">
        <f>N(C52)*N(G52)</f>
        <v>0</v>
      </c>
      <c r="J52" s="149"/>
      <c r="K52" s="150"/>
      <c r="L52" s="20"/>
    </row>
    <row r="53" spans="1:13" ht="21.75" customHeight="1" thickBot="1" x14ac:dyDescent="0.3">
      <c r="A53" s="26"/>
      <c r="B53" s="27"/>
      <c r="C53" s="189"/>
      <c r="D53" s="190"/>
      <c r="E53" s="191"/>
      <c r="F53" s="192"/>
      <c r="G53" s="193" t="s">
        <v>42</v>
      </c>
      <c r="H53" s="194"/>
      <c r="I53" s="195" t="str">
        <f>IF(SUM(I50:I52)=0,"Cell will autopopulate",SUM(I50:I52))</f>
        <v>Cell will autopopulate</v>
      </c>
      <c r="J53" s="196"/>
      <c r="K53" s="197"/>
      <c r="L53" s="4"/>
    </row>
    <row r="54" spans="1:13" ht="15.75" thickBot="1" x14ac:dyDescent="0.3">
      <c r="A54" s="16"/>
      <c r="B54" s="2"/>
      <c r="C54" s="2"/>
      <c r="D54" s="2"/>
      <c r="E54" s="2"/>
      <c r="F54" s="2"/>
      <c r="G54" s="2"/>
      <c r="H54" s="2"/>
      <c r="I54" s="2"/>
      <c r="J54" s="2"/>
      <c r="K54" s="2"/>
      <c r="L54" s="10"/>
      <c r="M54" s="4"/>
    </row>
    <row r="55" spans="1:13" ht="15.75" customHeight="1" x14ac:dyDescent="0.25">
      <c r="A55" s="151" t="s">
        <v>81</v>
      </c>
      <c r="B55" s="152"/>
      <c r="C55" s="152"/>
      <c r="D55" s="152"/>
      <c r="E55" s="152"/>
      <c r="F55" s="152"/>
      <c r="G55" s="152"/>
      <c r="H55" s="152"/>
      <c r="I55" s="152"/>
      <c r="J55" s="152"/>
      <c r="K55" s="153"/>
      <c r="L55" s="11"/>
      <c r="M55" s="11"/>
    </row>
    <row r="56" spans="1:13" ht="48.75" customHeight="1" thickBot="1" x14ac:dyDescent="0.3">
      <c r="A56" s="159" t="s">
        <v>97</v>
      </c>
      <c r="B56" s="160"/>
      <c r="C56" s="160"/>
      <c r="D56" s="160"/>
      <c r="E56" s="160"/>
      <c r="F56" s="160"/>
      <c r="G56" s="160"/>
      <c r="H56" s="160"/>
      <c r="I56" s="160"/>
      <c r="J56" s="160"/>
      <c r="K56" s="161"/>
      <c r="L56" s="12"/>
      <c r="M56" s="12"/>
    </row>
    <row r="57" spans="1:13" s="13" customFormat="1" ht="27.6" customHeight="1" x14ac:dyDescent="0.25">
      <c r="A57" s="36" t="s">
        <v>1</v>
      </c>
      <c r="B57" s="64" t="s">
        <v>14</v>
      </c>
      <c r="C57" s="162" t="s">
        <v>4</v>
      </c>
      <c r="D57" s="163"/>
      <c r="E57" s="162" t="s">
        <v>5</v>
      </c>
      <c r="F57" s="163"/>
      <c r="G57" s="162" t="s">
        <v>6</v>
      </c>
      <c r="H57" s="163"/>
      <c r="I57" s="154" t="s">
        <v>7</v>
      </c>
      <c r="J57" s="155"/>
      <c r="K57" s="156"/>
    </row>
    <row r="58" spans="1:13" ht="28.5" customHeight="1" x14ac:dyDescent="0.25">
      <c r="A58" s="37">
        <v>3.01</v>
      </c>
      <c r="B58" s="46" t="s">
        <v>25</v>
      </c>
      <c r="C58" s="213">
        <v>86000</v>
      </c>
      <c r="D58" s="158"/>
      <c r="E58" s="157" t="s">
        <v>26</v>
      </c>
      <c r="F58" s="158"/>
      <c r="G58" s="168" t="s">
        <v>86</v>
      </c>
      <c r="H58" s="168"/>
      <c r="I58" s="148">
        <f t="shared" ref="I58:I65" si="2">N(C58)*N(G58)</f>
        <v>0</v>
      </c>
      <c r="J58" s="149"/>
      <c r="K58" s="150"/>
    </row>
    <row r="59" spans="1:13" ht="18" customHeight="1" x14ac:dyDescent="0.25">
      <c r="A59" s="37">
        <v>3.02</v>
      </c>
      <c r="B59" s="46" t="s">
        <v>27</v>
      </c>
      <c r="C59" s="213">
        <v>19000</v>
      </c>
      <c r="D59" s="158"/>
      <c r="E59" s="157" t="s">
        <v>26</v>
      </c>
      <c r="F59" s="158"/>
      <c r="G59" s="146" t="s">
        <v>86</v>
      </c>
      <c r="H59" s="147"/>
      <c r="I59" s="148">
        <f t="shared" si="2"/>
        <v>0</v>
      </c>
      <c r="J59" s="149"/>
      <c r="K59" s="150"/>
    </row>
    <row r="60" spans="1:13" ht="43.5" customHeight="1" x14ac:dyDescent="0.25">
      <c r="A60" s="37">
        <v>3.03</v>
      </c>
      <c r="B60" s="46" t="s">
        <v>28</v>
      </c>
      <c r="C60" s="213">
        <v>100000</v>
      </c>
      <c r="D60" s="158"/>
      <c r="E60" s="157" t="s">
        <v>26</v>
      </c>
      <c r="F60" s="158"/>
      <c r="G60" s="146" t="s">
        <v>86</v>
      </c>
      <c r="H60" s="147"/>
      <c r="I60" s="148">
        <f t="shared" si="2"/>
        <v>0</v>
      </c>
      <c r="J60" s="149"/>
      <c r="K60" s="150"/>
    </row>
    <row r="61" spans="1:13" ht="31.5" customHeight="1" x14ac:dyDescent="0.25">
      <c r="A61" s="37">
        <v>3.04</v>
      </c>
      <c r="B61" s="46" t="s">
        <v>29</v>
      </c>
      <c r="C61" s="213">
        <v>125000</v>
      </c>
      <c r="D61" s="158"/>
      <c r="E61" s="157" t="s">
        <v>26</v>
      </c>
      <c r="F61" s="158"/>
      <c r="G61" s="146" t="s">
        <v>86</v>
      </c>
      <c r="H61" s="147"/>
      <c r="I61" s="148">
        <f t="shared" si="2"/>
        <v>0</v>
      </c>
      <c r="J61" s="149"/>
      <c r="K61" s="150"/>
    </row>
    <row r="62" spans="1:13" ht="33.75" customHeight="1" x14ac:dyDescent="0.25">
      <c r="A62" s="37">
        <v>3.05</v>
      </c>
      <c r="B62" s="46" t="s">
        <v>30</v>
      </c>
      <c r="C62" s="213">
        <v>5700</v>
      </c>
      <c r="D62" s="158"/>
      <c r="E62" s="157" t="s">
        <v>26</v>
      </c>
      <c r="F62" s="158"/>
      <c r="G62" s="146" t="s">
        <v>86</v>
      </c>
      <c r="H62" s="147"/>
      <c r="I62" s="148">
        <f t="shared" si="2"/>
        <v>0</v>
      </c>
      <c r="J62" s="149"/>
      <c r="K62" s="150"/>
    </row>
    <row r="63" spans="1:13" s="14" customFormat="1" ht="28.5" customHeight="1" x14ac:dyDescent="0.2">
      <c r="A63" s="37">
        <v>3.06</v>
      </c>
      <c r="B63" s="47" t="s">
        <v>31</v>
      </c>
      <c r="C63" s="213">
        <f>13500/5*2</f>
        <v>5400</v>
      </c>
      <c r="D63" s="158"/>
      <c r="E63" s="157" t="s">
        <v>26</v>
      </c>
      <c r="F63" s="158"/>
      <c r="G63" s="146" t="s">
        <v>86</v>
      </c>
      <c r="H63" s="147"/>
      <c r="I63" s="148">
        <f t="shared" si="2"/>
        <v>0</v>
      </c>
      <c r="J63" s="149"/>
      <c r="K63" s="150"/>
    </row>
    <row r="64" spans="1:13" s="14" customFormat="1" ht="18" customHeight="1" x14ac:dyDescent="0.2">
      <c r="A64" s="37">
        <v>3.07</v>
      </c>
      <c r="B64" s="47" t="s">
        <v>32</v>
      </c>
      <c r="C64" s="213">
        <v>4000</v>
      </c>
      <c r="D64" s="158"/>
      <c r="E64" s="157" t="s">
        <v>26</v>
      </c>
      <c r="F64" s="158"/>
      <c r="G64" s="146" t="s">
        <v>86</v>
      </c>
      <c r="H64" s="147"/>
      <c r="I64" s="148">
        <f t="shared" si="2"/>
        <v>0</v>
      </c>
      <c r="J64" s="149"/>
      <c r="K64" s="150"/>
    </row>
    <row r="65" spans="1:13" s="14" customFormat="1" ht="20.25" customHeight="1" x14ac:dyDescent="0.2">
      <c r="A65" s="37">
        <v>3.08</v>
      </c>
      <c r="B65" s="46" t="s">
        <v>33</v>
      </c>
      <c r="C65" s="213">
        <v>6500</v>
      </c>
      <c r="D65" s="158"/>
      <c r="E65" s="157" t="s">
        <v>26</v>
      </c>
      <c r="F65" s="158"/>
      <c r="G65" s="146" t="s">
        <v>86</v>
      </c>
      <c r="H65" s="147"/>
      <c r="I65" s="148">
        <f t="shared" si="2"/>
        <v>0</v>
      </c>
      <c r="J65" s="149"/>
      <c r="K65" s="150"/>
    </row>
    <row r="66" spans="1:13" s="14" customFormat="1" ht="27.75" customHeight="1" thickBot="1" x14ac:dyDescent="0.3">
      <c r="A66" s="26"/>
      <c r="B66" s="27"/>
      <c r="C66" s="189"/>
      <c r="D66" s="190"/>
      <c r="E66" s="191"/>
      <c r="F66" s="192"/>
      <c r="G66" s="193" t="s">
        <v>41</v>
      </c>
      <c r="H66" s="194"/>
      <c r="I66" s="195" t="str">
        <f>IF(SUM(I58:I65)=0, "Cell will autopopulate",SUM(I58:I65))</f>
        <v>Cell will autopopulate</v>
      </c>
      <c r="J66" s="196"/>
      <c r="K66" s="197"/>
    </row>
    <row r="67" spans="1:13" ht="15.75" thickBot="1" x14ac:dyDescent="0.3">
      <c r="A67" s="16"/>
      <c r="B67" s="2"/>
      <c r="C67" s="2"/>
      <c r="D67" s="2"/>
      <c r="E67" s="2"/>
      <c r="F67" s="2"/>
      <c r="G67" s="2"/>
      <c r="H67" s="2"/>
      <c r="I67" s="18"/>
      <c r="J67" s="4"/>
      <c r="K67" s="4"/>
      <c r="L67" s="10"/>
      <c r="M67" s="4"/>
    </row>
    <row r="68" spans="1:13" ht="23.25" customHeight="1" thickBot="1" x14ac:dyDescent="0.3">
      <c r="A68" s="207" t="s">
        <v>34</v>
      </c>
      <c r="B68" s="208"/>
      <c r="C68" s="208"/>
      <c r="D68" s="208"/>
      <c r="E68" s="208"/>
      <c r="F68" s="208"/>
      <c r="G68" s="208"/>
      <c r="H68" s="208"/>
      <c r="I68" s="208"/>
      <c r="J68" s="208"/>
      <c r="K68" s="209"/>
      <c r="L68" s="11"/>
      <c r="M68" s="11"/>
    </row>
    <row r="69" spans="1:13" ht="35.450000000000003" customHeight="1" thickBot="1" x14ac:dyDescent="0.3">
      <c r="A69" s="210" t="s">
        <v>94</v>
      </c>
      <c r="B69" s="211"/>
      <c r="C69" s="211"/>
      <c r="D69" s="211"/>
      <c r="E69" s="211"/>
      <c r="F69" s="211"/>
      <c r="G69" s="211"/>
      <c r="H69" s="211"/>
      <c r="I69" s="211"/>
      <c r="J69" s="211"/>
      <c r="K69" s="212"/>
      <c r="L69" s="12"/>
      <c r="M69" s="12"/>
    </row>
    <row r="70" spans="1:13" s="13" customFormat="1" ht="27.6" customHeight="1" x14ac:dyDescent="0.25">
      <c r="A70" s="36" t="s">
        <v>1</v>
      </c>
      <c r="B70" s="35" t="s">
        <v>14</v>
      </c>
      <c r="C70" s="154" t="s">
        <v>4</v>
      </c>
      <c r="D70" s="198"/>
      <c r="E70" s="154" t="s">
        <v>5</v>
      </c>
      <c r="F70" s="198"/>
      <c r="G70" s="154" t="s">
        <v>70</v>
      </c>
      <c r="H70" s="198"/>
      <c r="I70" s="154" t="s">
        <v>7</v>
      </c>
      <c r="J70" s="155"/>
      <c r="K70" s="156"/>
    </row>
    <row r="71" spans="1:13" ht="29.25" customHeight="1" x14ac:dyDescent="0.25">
      <c r="A71" s="42">
        <v>4.0999999999999996</v>
      </c>
      <c r="B71" s="46" t="s">
        <v>35</v>
      </c>
      <c r="C71" s="199">
        <v>700</v>
      </c>
      <c r="D71" s="200"/>
      <c r="E71" s="201" t="s">
        <v>36</v>
      </c>
      <c r="F71" s="202"/>
      <c r="G71" s="203" t="s">
        <v>87</v>
      </c>
      <c r="H71" s="203"/>
      <c r="I71" s="204">
        <f>N(C71)*N(G71)+C71</f>
        <v>700</v>
      </c>
      <c r="J71" s="205"/>
      <c r="K71" s="206"/>
    </row>
    <row r="72" spans="1:13" ht="32.25" customHeight="1" thickBot="1" x14ac:dyDescent="0.3">
      <c r="A72" s="26"/>
      <c r="B72" s="27"/>
      <c r="C72" s="189"/>
      <c r="D72" s="190"/>
      <c r="E72" s="191"/>
      <c r="F72" s="192"/>
      <c r="G72" s="193" t="s">
        <v>40</v>
      </c>
      <c r="H72" s="194"/>
      <c r="I72" s="195">
        <f>IF(SUM(I71)=0, "Cell will autopopulate", SUM(I71))</f>
        <v>700</v>
      </c>
      <c r="J72" s="196"/>
      <c r="K72" s="197"/>
    </row>
    <row r="73" spans="1:13" ht="15.75" x14ac:dyDescent="0.25">
      <c r="A73" s="19"/>
      <c r="B73" s="19"/>
      <c r="C73" s="19"/>
      <c r="D73" s="19"/>
      <c r="E73" s="19"/>
      <c r="F73" s="19"/>
      <c r="G73" s="19"/>
      <c r="H73" s="19"/>
      <c r="I73" s="21"/>
      <c r="J73" s="21"/>
      <c r="K73" s="21"/>
      <c r="L73" s="10"/>
      <c r="M73" s="20"/>
    </row>
    <row r="74" spans="1:13" x14ac:dyDescent="0.25">
      <c r="A74" s="16"/>
      <c r="B74" s="2"/>
      <c r="C74" s="2"/>
      <c r="D74" s="2"/>
      <c r="E74" s="2"/>
      <c r="F74" s="2"/>
      <c r="G74" s="2"/>
      <c r="H74" s="2"/>
      <c r="I74" s="2"/>
      <c r="J74" s="2"/>
      <c r="K74" s="2"/>
      <c r="L74" s="10"/>
      <c r="M74" s="4"/>
    </row>
    <row r="75" spans="1:13" x14ac:dyDescent="0.25">
      <c r="A75" s="16"/>
      <c r="B75" s="2"/>
      <c r="C75" s="2"/>
      <c r="D75" s="2"/>
      <c r="E75" s="2"/>
      <c r="F75" s="2"/>
      <c r="G75" s="2"/>
      <c r="H75" s="2"/>
      <c r="I75" s="2"/>
      <c r="J75" s="2"/>
      <c r="K75" s="2"/>
      <c r="L75" s="10"/>
      <c r="M75" s="4"/>
    </row>
    <row r="76" spans="1:13" x14ac:dyDescent="0.25">
      <c r="A76" s="16"/>
      <c r="B76" s="2"/>
      <c r="C76" s="2"/>
      <c r="D76" s="2"/>
      <c r="E76" s="2"/>
      <c r="F76" s="2"/>
      <c r="G76" s="2"/>
      <c r="H76" s="2"/>
      <c r="I76" s="2"/>
      <c r="J76" s="2"/>
      <c r="K76" s="2"/>
      <c r="L76" s="10"/>
      <c r="M76" s="4"/>
    </row>
  </sheetData>
  <sheetProtection algorithmName="SHA-512" hashValue="/eVUEWuk5DcMsahKg2kwJ8UjVRtuuqYZs+1YoIvcF8sMNGrqscVmBIARcopH2PqndLSKrudHYPLbryIkPXM2DA==" saltValue="sU17mA0ovK0zlNiIk4MUSQ==" spinCount="100000" sheet="1" formatCells="0" selectLockedCells="1"/>
  <mergeCells count="141">
    <mergeCell ref="A5:J5"/>
    <mergeCell ref="C58:D58"/>
    <mergeCell ref="C59:D59"/>
    <mergeCell ref="C60:D60"/>
    <mergeCell ref="C61:D61"/>
    <mergeCell ref="C62:D62"/>
    <mergeCell ref="I41:K41"/>
    <mergeCell ref="G53:H53"/>
    <mergeCell ref="I53:K53"/>
    <mergeCell ref="G50:H50"/>
    <mergeCell ref="C42:D42"/>
    <mergeCell ref="I49:K49"/>
    <mergeCell ref="E50:F50"/>
    <mergeCell ref="E51:F51"/>
    <mergeCell ref="I50:K50"/>
    <mergeCell ref="G44:H44"/>
    <mergeCell ref="G43:H43"/>
    <mergeCell ref="E59:F59"/>
    <mergeCell ref="E60:F60"/>
    <mergeCell ref="G57:H57"/>
    <mergeCell ref="G58:H58"/>
    <mergeCell ref="C41:D41"/>
    <mergeCell ref="G41:H41"/>
    <mergeCell ref="E42:F42"/>
    <mergeCell ref="G42:H42"/>
    <mergeCell ref="C18:D18"/>
    <mergeCell ref="C6:D6"/>
    <mergeCell ref="E41:F41"/>
    <mergeCell ref="C19:D19"/>
    <mergeCell ref="C20:D20"/>
    <mergeCell ref="C21:D21"/>
    <mergeCell ref="C22:D22"/>
    <mergeCell ref="C23:D23"/>
    <mergeCell ref="C24:D24"/>
    <mergeCell ref="C31:D31"/>
    <mergeCell ref="C32:D32"/>
    <mergeCell ref="C27:D27"/>
    <mergeCell ref="C34:D34"/>
    <mergeCell ref="C28:D28"/>
    <mergeCell ref="C29:D29"/>
    <mergeCell ref="C36:D36"/>
    <mergeCell ref="A40:K40"/>
    <mergeCell ref="A39:K39"/>
    <mergeCell ref="I42:K42"/>
    <mergeCell ref="C37:D37"/>
    <mergeCell ref="A48:K48"/>
    <mergeCell ref="C49:D49"/>
    <mergeCell ref="C43:D43"/>
    <mergeCell ref="C44:D44"/>
    <mergeCell ref="C45:D45"/>
    <mergeCell ref="G51:H51"/>
    <mergeCell ref="C53:D53"/>
    <mergeCell ref="E49:F49"/>
    <mergeCell ref="G49:H49"/>
    <mergeCell ref="C50:D50"/>
    <mergeCell ref="C51:D51"/>
    <mergeCell ref="E43:F43"/>
    <mergeCell ref="E44:F44"/>
    <mergeCell ref="A47:K47"/>
    <mergeCell ref="I44:K44"/>
    <mergeCell ref="I43:K43"/>
    <mergeCell ref="E45:F45"/>
    <mergeCell ref="G45:H45"/>
    <mergeCell ref="I45:K45"/>
    <mergeCell ref="E53:F53"/>
    <mergeCell ref="C66:D66"/>
    <mergeCell ref="E66:F66"/>
    <mergeCell ref="G66:H66"/>
    <mergeCell ref="I66:K66"/>
    <mergeCell ref="A68:K68"/>
    <mergeCell ref="A69:K69"/>
    <mergeCell ref="I61:K61"/>
    <mergeCell ref="I62:K62"/>
    <mergeCell ref="I63:K63"/>
    <mergeCell ref="I64:K64"/>
    <mergeCell ref="I65:K65"/>
    <mergeCell ref="E61:F61"/>
    <mergeCell ref="E62:F62"/>
    <mergeCell ref="E63:F63"/>
    <mergeCell ref="E64:F64"/>
    <mergeCell ref="E65:F65"/>
    <mergeCell ref="G61:H61"/>
    <mergeCell ref="G62:H62"/>
    <mergeCell ref="G63:H63"/>
    <mergeCell ref="G64:H64"/>
    <mergeCell ref="G65:H65"/>
    <mergeCell ref="C64:D64"/>
    <mergeCell ref="C65:D65"/>
    <mergeCell ref="C63:D63"/>
    <mergeCell ref="C72:D72"/>
    <mergeCell ref="E72:F72"/>
    <mergeCell ref="G72:H72"/>
    <mergeCell ref="I72:K72"/>
    <mergeCell ref="C70:D70"/>
    <mergeCell ref="C71:D71"/>
    <mergeCell ref="E70:F70"/>
    <mergeCell ref="E71:F71"/>
    <mergeCell ref="G70:H70"/>
    <mergeCell ref="G71:H71"/>
    <mergeCell ref="I70:K70"/>
    <mergeCell ref="I71:K71"/>
    <mergeCell ref="K3:K5"/>
    <mergeCell ref="C35:D35"/>
    <mergeCell ref="A1:K1"/>
    <mergeCell ref="A2:K2"/>
    <mergeCell ref="A38:E38"/>
    <mergeCell ref="G8:G26"/>
    <mergeCell ref="A3:J3"/>
    <mergeCell ref="C7:D7"/>
    <mergeCell ref="C8:D8"/>
    <mergeCell ref="C26:D26"/>
    <mergeCell ref="C9:D9"/>
    <mergeCell ref="C10:D10"/>
    <mergeCell ref="C11:D11"/>
    <mergeCell ref="C12:D12"/>
    <mergeCell ref="C25:D25"/>
    <mergeCell ref="C13:D13"/>
    <mergeCell ref="C14:D14"/>
    <mergeCell ref="C15:D15"/>
    <mergeCell ref="C16:D16"/>
    <mergeCell ref="C17:D17"/>
    <mergeCell ref="C30:D30"/>
    <mergeCell ref="C33:D33"/>
    <mergeCell ref="G28:G33"/>
    <mergeCell ref="A4:J4"/>
    <mergeCell ref="G60:H60"/>
    <mergeCell ref="G59:H59"/>
    <mergeCell ref="I51:K51"/>
    <mergeCell ref="A55:K55"/>
    <mergeCell ref="I58:K58"/>
    <mergeCell ref="I57:K57"/>
    <mergeCell ref="E58:F58"/>
    <mergeCell ref="I60:K60"/>
    <mergeCell ref="I59:K59"/>
    <mergeCell ref="A56:K56"/>
    <mergeCell ref="E57:F57"/>
    <mergeCell ref="C57:D57"/>
    <mergeCell ref="C52:D52"/>
    <mergeCell ref="E52:F52"/>
    <mergeCell ref="G52:H52"/>
    <mergeCell ref="I52:K52"/>
  </mergeCells>
  <pageMargins left="0.7" right="0.7" top="0.75" bottom="0.75" header="0.3" footer="0.3"/>
  <pageSetup scale="57" fitToHeight="0" orientation="landscape" r:id="rId1"/>
  <rowBreaks count="1" manualBreakCount="1">
    <brk id="46" min="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L79"/>
  <sheetViews>
    <sheetView zoomScale="80" zoomScaleNormal="80" zoomScaleSheetLayoutView="130" workbookViewId="0">
      <selection activeCell="L3" sqref="L3:L5"/>
    </sheetView>
  </sheetViews>
  <sheetFormatPr defaultColWidth="8.85546875" defaultRowHeight="15" x14ac:dyDescent="0.25"/>
  <cols>
    <col min="1" max="1" width="7.85546875" style="112" customWidth="1"/>
    <col min="2" max="2" width="30.7109375" style="113" customWidth="1"/>
    <col min="3" max="3" width="28.28515625" style="113" customWidth="1"/>
    <col min="4" max="4" width="21.140625" style="113" customWidth="1"/>
    <col min="5" max="5" width="16.5703125" style="113" customWidth="1"/>
    <col min="6" max="6" width="9.140625" style="113" customWidth="1"/>
    <col min="7" max="7" width="11.85546875" style="113" customWidth="1"/>
    <col min="8" max="8" width="20" style="113" customWidth="1"/>
    <col min="9" max="9" width="11.140625" style="113" customWidth="1"/>
    <col min="10" max="10" width="24.7109375" style="113" customWidth="1"/>
    <col min="11" max="11" width="16.7109375" style="113" customWidth="1"/>
    <col min="12" max="12" width="33" style="113" customWidth="1"/>
    <col min="13" max="16384" width="8.85546875" style="83"/>
  </cols>
  <sheetData>
    <row r="1" spans="1:12" ht="20.25" x14ac:dyDescent="0.25">
      <c r="A1" s="271" t="s">
        <v>223</v>
      </c>
      <c r="B1" s="272"/>
      <c r="C1" s="272"/>
      <c r="D1" s="272"/>
      <c r="E1" s="272"/>
      <c r="F1" s="272"/>
      <c r="G1" s="272"/>
      <c r="H1" s="272"/>
      <c r="I1" s="272"/>
      <c r="J1" s="272"/>
      <c r="K1" s="272"/>
      <c r="L1" s="273"/>
    </row>
    <row r="2" spans="1:12" ht="45" customHeight="1" thickBot="1" x14ac:dyDescent="0.3">
      <c r="A2" s="274" t="s">
        <v>212</v>
      </c>
      <c r="B2" s="275"/>
      <c r="C2" s="275"/>
      <c r="D2" s="275"/>
      <c r="E2" s="275"/>
      <c r="F2" s="275"/>
      <c r="G2" s="275"/>
      <c r="H2" s="275"/>
      <c r="I2" s="275"/>
      <c r="J2" s="275"/>
      <c r="K2" s="275"/>
      <c r="L2" s="276"/>
    </row>
    <row r="3" spans="1:12" ht="19.5" customHeight="1" x14ac:dyDescent="0.25">
      <c r="A3" s="182" t="s">
        <v>99</v>
      </c>
      <c r="B3" s="183"/>
      <c r="C3" s="183"/>
      <c r="D3" s="183"/>
      <c r="E3" s="183"/>
      <c r="F3" s="183"/>
      <c r="G3" s="183"/>
      <c r="H3" s="183"/>
      <c r="I3" s="183"/>
      <c r="J3" s="183"/>
      <c r="K3" s="184"/>
      <c r="L3" s="169" t="s">
        <v>0</v>
      </c>
    </row>
    <row r="4" spans="1:12" ht="36" customHeight="1" x14ac:dyDescent="0.25">
      <c r="A4" s="277" t="s">
        <v>100</v>
      </c>
      <c r="B4" s="278"/>
      <c r="C4" s="278"/>
      <c r="D4" s="278"/>
      <c r="E4" s="278"/>
      <c r="F4" s="278"/>
      <c r="G4" s="278"/>
      <c r="H4" s="278"/>
      <c r="I4" s="278"/>
      <c r="J4" s="278"/>
      <c r="K4" s="279"/>
      <c r="L4" s="170"/>
    </row>
    <row r="5" spans="1:12" ht="29.25" customHeight="1" thickBot="1" x14ac:dyDescent="0.3">
      <c r="A5" s="220" t="s">
        <v>218</v>
      </c>
      <c r="B5" s="221"/>
      <c r="C5" s="221"/>
      <c r="D5" s="221"/>
      <c r="E5" s="221"/>
      <c r="F5" s="221"/>
      <c r="G5" s="221"/>
      <c r="H5" s="221"/>
      <c r="I5" s="221"/>
      <c r="J5" s="221"/>
      <c r="K5" s="222"/>
      <c r="L5" s="171"/>
    </row>
    <row r="6" spans="1:12" s="84" customFormat="1" ht="28.5" customHeight="1" x14ac:dyDescent="0.25">
      <c r="A6" s="77" t="s">
        <v>1</v>
      </c>
      <c r="B6" s="73" t="s">
        <v>2</v>
      </c>
      <c r="C6" s="215" t="s">
        <v>3</v>
      </c>
      <c r="D6" s="215"/>
      <c r="E6" s="73" t="s">
        <v>213</v>
      </c>
      <c r="F6" s="73" t="s">
        <v>37</v>
      </c>
      <c r="G6" s="73" t="s">
        <v>214</v>
      </c>
      <c r="H6" s="74" t="s">
        <v>101</v>
      </c>
      <c r="I6" s="73" t="s">
        <v>5</v>
      </c>
      <c r="J6" s="73" t="s">
        <v>6</v>
      </c>
      <c r="K6" s="73" t="s">
        <v>4</v>
      </c>
      <c r="L6" s="75" t="s">
        <v>7</v>
      </c>
    </row>
    <row r="7" spans="1:12" s="84" customFormat="1" x14ac:dyDescent="0.25">
      <c r="A7" s="72" t="s">
        <v>102</v>
      </c>
      <c r="B7" s="55" t="s">
        <v>103</v>
      </c>
      <c r="C7" s="263" t="s">
        <v>104</v>
      </c>
      <c r="D7" s="264"/>
      <c r="E7" s="73"/>
      <c r="F7" s="73"/>
      <c r="G7" s="74"/>
      <c r="H7" s="74"/>
      <c r="I7" s="73"/>
      <c r="J7" s="73"/>
      <c r="K7" s="73"/>
      <c r="L7" s="75"/>
    </row>
    <row r="8" spans="1:12" s="84" customFormat="1" ht="26.25" customHeight="1" x14ac:dyDescent="0.25">
      <c r="A8" s="85" t="s">
        <v>105</v>
      </c>
      <c r="B8" s="56" t="s">
        <v>103</v>
      </c>
      <c r="C8" s="267" t="s">
        <v>106</v>
      </c>
      <c r="D8" s="268"/>
      <c r="E8" s="57">
        <v>25339</v>
      </c>
      <c r="F8" s="65">
        <v>24</v>
      </c>
      <c r="G8" s="65">
        <v>35</v>
      </c>
      <c r="H8" s="79" t="s">
        <v>107</v>
      </c>
      <c r="I8" s="65" t="s">
        <v>9</v>
      </c>
      <c r="J8" s="28" t="s">
        <v>10</v>
      </c>
      <c r="K8" s="79">
        <v>12</v>
      </c>
      <c r="L8" s="76">
        <f>N(J8)*N(K8)</f>
        <v>0</v>
      </c>
    </row>
    <row r="9" spans="1:12" s="84" customFormat="1" ht="27" customHeight="1" x14ac:dyDescent="0.25">
      <c r="A9" s="85" t="s">
        <v>108</v>
      </c>
      <c r="B9" s="58" t="s">
        <v>109</v>
      </c>
      <c r="C9" s="267" t="s">
        <v>110</v>
      </c>
      <c r="D9" s="268"/>
      <c r="E9" s="59">
        <v>500</v>
      </c>
      <c r="F9" s="86">
        <v>7</v>
      </c>
      <c r="G9" s="86">
        <v>1</v>
      </c>
      <c r="H9" s="79" t="s">
        <v>111</v>
      </c>
      <c r="I9" s="65" t="s">
        <v>17</v>
      </c>
      <c r="J9" s="28" t="s">
        <v>10</v>
      </c>
      <c r="K9" s="79">
        <v>52</v>
      </c>
      <c r="L9" s="76">
        <f t="shared" ref="L9:L45" si="0">N(J9)*N(K9)</f>
        <v>0</v>
      </c>
    </row>
    <row r="10" spans="1:12" s="84" customFormat="1" ht="28.5" customHeight="1" x14ac:dyDescent="0.25">
      <c r="A10" s="85" t="s">
        <v>112</v>
      </c>
      <c r="B10" s="56" t="s">
        <v>113</v>
      </c>
      <c r="C10" s="267" t="s">
        <v>114</v>
      </c>
      <c r="D10" s="268"/>
      <c r="E10" s="57">
        <v>5350</v>
      </c>
      <c r="F10" s="65">
        <v>16</v>
      </c>
      <c r="G10" s="65" t="s">
        <v>90</v>
      </c>
      <c r="H10" s="79" t="s">
        <v>107</v>
      </c>
      <c r="I10" s="65" t="s">
        <v>9</v>
      </c>
      <c r="J10" s="28" t="s">
        <v>10</v>
      </c>
      <c r="K10" s="79">
        <v>12</v>
      </c>
      <c r="L10" s="76">
        <f t="shared" si="0"/>
        <v>0</v>
      </c>
    </row>
    <row r="11" spans="1:12" s="84" customFormat="1" ht="13.5" customHeight="1" x14ac:dyDescent="0.25">
      <c r="A11" s="72" t="s">
        <v>115</v>
      </c>
      <c r="B11" s="55" t="s">
        <v>116</v>
      </c>
      <c r="C11" s="263" t="s">
        <v>117</v>
      </c>
      <c r="D11" s="264"/>
      <c r="E11" s="57"/>
      <c r="F11" s="65"/>
      <c r="G11" s="65"/>
      <c r="H11" s="79"/>
      <c r="I11" s="65"/>
      <c r="J11" s="87"/>
      <c r="K11" s="79"/>
      <c r="L11" s="88"/>
    </row>
    <row r="12" spans="1:12" s="84" customFormat="1" ht="24" customHeight="1" x14ac:dyDescent="0.25">
      <c r="A12" s="89" t="s">
        <v>118</v>
      </c>
      <c r="B12" s="56" t="s">
        <v>116</v>
      </c>
      <c r="C12" s="267" t="s">
        <v>119</v>
      </c>
      <c r="D12" s="268"/>
      <c r="E12" s="57">
        <v>43139</v>
      </c>
      <c r="F12" s="65">
        <v>26</v>
      </c>
      <c r="G12" s="65">
        <v>80</v>
      </c>
      <c r="H12" s="79" t="s">
        <v>107</v>
      </c>
      <c r="I12" s="40" t="s">
        <v>9</v>
      </c>
      <c r="J12" s="28" t="s">
        <v>10</v>
      </c>
      <c r="K12" s="79">
        <v>12</v>
      </c>
      <c r="L12" s="76">
        <f t="shared" si="0"/>
        <v>0</v>
      </c>
    </row>
    <row r="13" spans="1:12" s="84" customFormat="1" ht="27" customHeight="1" x14ac:dyDescent="0.25">
      <c r="A13" s="85" t="s">
        <v>120</v>
      </c>
      <c r="B13" s="56" t="s">
        <v>116</v>
      </c>
      <c r="C13" s="267" t="s">
        <v>121</v>
      </c>
      <c r="D13" s="268"/>
      <c r="E13" s="59">
        <v>2500</v>
      </c>
      <c r="F13" s="65">
        <v>0</v>
      </c>
      <c r="G13" s="65">
        <v>5</v>
      </c>
      <c r="H13" s="79" t="s">
        <v>111</v>
      </c>
      <c r="I13" s="65" t="s">
        <v>17</v>
      </c>
      <c r="J13" s="28" t="s">
        <v>84</v>
      </c>
      <c r="K13" s="79">
        <v>52</v>
      </c>
      <c r="L13" s="76">
        <f t="shared" si="0"/>
        <v>0</v>
      </c>
    </row>
    <row r="14" spans="1:12" s="84" customFormat="1" ht="27" customHeight="1" x14ac:dyDescent="0.25">
      <c r="A14" s="85" t="s">
        <v>122</v>
      </c>
      <c r="B14" s="56" t="s">
        <v>123</v>
      </c>
      <c r="C14" s="267" t="s">
        <v>124</v>
      </c>
      <c r="D14" s="268"/>
      <c r="E14" s="59">
        <v>86</v>
      </c>
      <c r="F14" s="65">
        <v>3</v>
      </c>
      <c r="G14" s="65">
        <v>0</v>
      </c>
      <c r="H14" s="79" t="s">
        <v>107</v>
      </c>
      <c r="I14" s="65" t="s">
        <v>9</v>
      </c>
      <c r="J14" s="28" t="s">
        <v>10</v>
      </c>
      <c r="K14" s="79">
        <v>12</v>
      </c>
      <c r="L14" s="76">
        <f t="shared" si="0"/>
        <v>0</v>
      </c>
    </row>
    <row r="15" spans="1:12" s="84" customFormat="1" ht="27" customHeight="1" x14ac:dyDescent="0.25">
      <c r="A15" s="85" t="s">
        <v>125</v>
      </c>
      <c r="B15" s="56" t="s">
        <v>116</v>
      </c>
      <c r="C15" s="267" t="s">
        <v>126</v>
      </c>
      <c r="D15" s="268"/>
      <c r="E15" s="57">
        <v>834</v>
      </c>
      <c r="F15" s="65">
        <v>21</v>
      </c>
      <c r="G15" s="65" t="s">
        <v>39</v>
      </c>
      <c r="H15" s="79" t="s">
        <v>107</v>
      </c>
      <c r="I15" s="40" t="s">
        <v>9</v>
      </c>
      <c r="J15" s="28" t="s">
        <v>10</v>
      </c>
      <c r="K15" s="79">
        <v>12</v>
      </c>
      <c r="L15" s="76">
        <f t="shared" si="0"/>
        <v>0</v>
      </c>
    </row>
    <row r="16" spans="1:12" s="84" customFormat="1" x14ac:dyDescent="0.25">
      <c r="A16" s="72" t="s">
        <v>127</v>
      </c>
      <c r="B16" s="55" t="s">
        <v>128</v>
      </c>
      <c r="C16" s="263" t="s">
        <v>129</v>
      </c>
      <c r="D16" s="264"/>
      <c r="E16" s="57"/>
      <c r="F16" s="65"/>
      <c r="G16" s="65"/>
      <c r="H16" s="79"/>
      <c r="I16" s="40"/>
      <c r="J16" s="87"/>
      <c r="K16" s="79"/>
      <c r="L16" s="88"/>
    </row>
    <row r="17" spans="1:12" s="84" customFormat="1" ht="27" customHeight="1" x14ac:dyDescent="0.25">
      <c r="A17" s="85" t="s">
        <v>130</v>
      </c>
      <c r="B17" s="56" t="s">
        <v>128</v>
      </c>
      <c r="C17" s="267" t="s">
        <v>131</v>
      </c>
      <c r="D17" s="268"/>
      <c r="E17" s="57">
        <v>26724</v>
      </c>
      <c r="F17" s="65">
        <v>70</v>
      </c>
      <c r="G17" s="65" t="s">
        <v>211</v>
      </c>
      <c r="H17" s="79" t="s">
        <v>107</v>
      </c>
      <c r="I17" s="65" t="s">
        <v>9</v>
      </c>
      <c r="J17" s="28" t="s">
        <v>10</v>
      </c>
      <c r="K17" s="79">
        <v>12</v>
      </c>
      <c r="L17" s="76">
        <f t="shared" si="0"/>
        <v>0</v>
      </c>
    </row>
    <row r="18" spans="1:12" s="84" customFormat="1" ht="27" customHeight="1" x14ac:dyDescent="0.25">
      <c r="A18" s="85" t="s">
        <v>132</v>
      </c>
      <c r="B18" s="56" t="s">
        <v>133</v>
      </c>
      <c r="C18" s="267" t="s">
        <v>134</v>
      </c>
      <c r="D18" s="268"/>
      <c r="E18" s="59">
        <v>160</v>
      </c>
      <c r="F18" s="65">
        <v>0</v>
      </c>
      <c r="G18" s="65">
        <v>1</v>
      </c>
      <c r="H18" s="79" t="s">
        <v>107</v>
      </c>
      <c r="I18" s="65" t="s">
        <v>9</v>
      </c>
      <c r="J18" s="28" t="s">
        <v>10</v>
      </c>
      <c r="K18" s="79">
        <v>12</v>
      </c>
      <c r="L18" s="76">
        <f t="shared" si="0"/>
        <v>0</v>
      </c>
    </row>
    <row r="19" spans="1:12" s="84" customFormat="1" x14ac:dyDescent="0.25">
      <c r="A19" s="72" t="s">
        <v>135</v>
      </c>
      <c r="B19" s="55" t="s">
        <v>136</v>
      </c>
      <c r="C19" s="263" t="s">
        <v>137</v>
      </c>
      <c r="D19" s="264"/>
      <c r="E19" s="59"/>
      <c r="F19" s="65"/>
      <c r="G19" s="65"/>
      <c r="H19" s="79"/>
      <c r="I19" s="65"/>
      <c r="J19" s="87"/>
      <c r="K19" s="79"/>
      <c r="L19" s="88"/>
    </row>
    <row r="20" spans="1:12" s="84" customFormat="1" ht="28.5" customHeight="1" x14ac:dyDescent="0.25">
      <c r="A20" s="85" t="s">
        <v>138</v>
      </c>
      <c r="B20" s="56" t="s">
        <v>136</v>
      </c>
      <c r="C20" s="265" t="s">
        <v>139</v>
      </c>
      <c r="D20" s="266"/>
      <c r="E20" s="57">
        <v>22200</v>
      </c>
      <c r="F20" s="65">
        <v>6</v>
      </c>
      <c r="G20" s="65" t="s">
        <v>210</v>
      </c>
      <c r="H20" s="79" t="s">
        <v>107</v>
      </c>
      <c r="I20" s="65" t="s">
        <v>9</v>
      </c>
      <c r="J20" s="28" t="s">
        <v>10</v>
      </c>
      <c r="K20" s="79">
        <v>12</v>
      </c>
      <c r="L20" s="76">
        <f t="shared" si="0"/>
        <v>0</v>
      </c>
    </row>
    <row r="21" spans="1:12" s="84" customFormat="1" ht="27" customHeight="1" x14ac:dyDescent="0.25">
      <c r="A21" s="85" t="s">
        <v>140</v>
      </c>
      <c r="B21" s="56" t="s">
        <v>136</v>
      </c>
      <c r="C21" s="67" t="s">
        <v>141</v>
      </c>
      <c r="D21" s="68"/>
      <c r="E21" s="57">
        <v>5300</v>
      </c>
      <c r="F21" s="65">
        <v>50</v>
      </c>
      <c r="G21" s="65" t="s">
        <v>39</v>
      </c>
      <c r="H21" s="79" t="s">
        <v>107</v>
      </c>
      <c r="I21" s="65" t="s">
        <v>9</v>
      </c>
      <c r="J21" s="28" t="s">
        <v>10</v>
      </c>
      <c r="K21" s="79">
        <v>12</v>
      </c>
      <c r="L21" s="76">
        <f t="shared" si="0"/>
        <v>0</v>
      </c>
    </row>
    <row r="22" spans="1:12" s="84" customFormat="1" ht="27" customHeight="1" x14ac:dyDescent="0.25">
      <c r="A22" s="85" t="s">
        <v>142</v>
      </c>
      <c r="B22" s="56" t="s">
        <v>136</v>
      </c>
      <c r="C22" s="267" t="s">
        <v>143</v>
      </c>
      <c r="D22" s="268"/>
      <c r="E22" s="57">
        <v>222</v>
      </c>
      <c r="F22" s="65">
        <v>3</v>
      </c>
      <c r="G22" s="65">
        <v>2</v>
      </c>
      <c r="H22" s="79" t="s">
        <v>107</v>
      </c>
      <c r="I22" s="65" t="s">
        <v>9</v>
      </c>
      <c r="J22" s="28" t="s">
        <v>10</v>
      </c>
      <c r="K22" s="79">
        <v>12</v>
      </c>
      <c r="L22" s="76">
        <f t="shared" si="0"/>
        <v>0</v>
      </c>
    </row>
    <row r="23" spans="1:12" s="84" customFormat="1" ht="27" customHeight="1" x14ac:dyDescent="0.25">
      <c r="A23" s="85" t="s">
        <v>144</v>
      </c>
      <c r="B23" s="56" t="s">
        <v>145</v>
      </c>
      <c r="C23" s="267" t="s">
        <v>146</v>
      </c>
      <c r="D23" s="268"/>
      <c r="E23" s="57">
        <v>4600</v>
      </c>
      <c r="F23" s="65">
        <v>13</v>
      </c>
      <c r="G23" s="65">
        <v>12</v>
      </c>
      <c r="H23" s="79" t="s">
        <v>107</v>
      </c>
      <c r="I23" s="65" t="s">
        <v>9</v>
      </c>
      <c r="J23" s="28" t="s">
        <v>10</v>
      </c>
      <c r="K23" s="79">
        <v>12</v>
      </c>
      <c r="L23" s="76">
        <f t="shared" si="0"/>
        <v>0</v>
      </c>
    </row>
    <row r="24" spans="1:12" s="84" customFormat="1" ht="26.25" customHeight="1" x14ac:dyDescent="0.25">
      <c r="A24" s="72" t="s">
        <v>147</v>
      </c>
      <c r="B24" s="55" t="s">
        <v>148</v>
      </c>
      <c r="C24" s="263" t="s">
        <v>149</v>
      </c>
      <c r="D24" s="264"/>
      <c r="E24" s="57">
        <v>5057</v>
      </c>
      <c r="F24" s="65">
        <v>16</v>
      </c>
      <c r="G24" s="65">
        <v>7</v>
      </c>
      <c r="H24" s="79" t="s">
        <v>107</v>
      </c>
      <c r="I24" s="65" t="s">
        <v>9</v>
      </c>
      <c r="J24" s="28" t="s">
        <v>10</v>
      </c>
      <c r="K24" s="79">
        <v>12</v>
      </c>
      <c r="L24" s="76">
        <f t="shared" si="0"/>
        <v>0</v>
      </c>
    </row>
    <row r="25" spans="1:12" s="84" customFormat="1" x14ac:dyDescent="0.25">
      <c r="A25" s="72" t="s">
        <v>150</v>
      </c>
      <c r="B25" s="55" t="s">
        <v>151</v>
      </c>
      <c r="C25" s="269" t="s">
        <v>152</v>
      </c>
      <c r="D25" s="270"/>
      <c r="E25" s="57"/>
      <c r="F25" s="65"/>
      <c r="G25" s="65"/>
      <c r="H25" s="79"/>
      <c r="I25" s="65"/>
      <c r="J25" s="87"/>
      <c r="K25" s="79"/>
      <c r="L25" s="88"/>
    </row>
    <row r="26" spans="1:12" s="84" customFormat="1" ht="26.25" customHeight="1" x14ac:dyDescent="0.25">
      <c r="A26" s="85" t="s">
        <v>153</v>
      </c>
      <c r="B26" s="56" t="s">
        <v>151</v>
      </c>
      <c r="C26" s="265" t="s">
        <v>154</v>
      </c>
      <c r="D26" s="266"/>
      <c r="E26" s="57">
        <v>17945</v>
      </c>
      <c r="F26" s="65">
        <v>17</v>
      </c>
      <c r="G26" s="65" t="s">
        <v>205</v>
      </c>
      <c r="H26" s="79" t="s">
        <v>107</v>
      </c>
      <c r="I26" s="65" t="s">
        <v>9</v>
      </c>
      <c r="J26" s="28" t="s">
        <v>10</v>
      </c>
      <c r="K26" s="79">
        <v>12</v>
      </c>
      <c r="L26" s="76">
        <f t="shared" si="0"/>
        <v>0</v>
      </c>
    </row>
    <row r="27" spans="1:12" s="84" customFormat="1" ht="29.25" customHeight="1" x14ac:dyDescent="0.25">
      <c r="A27" s="85" t="s">
        <v>155</v>
      </c>
      <c r="B27" s="56" t="s">
        <v>151</v>
      </c>
      <c r="C27" s="265" t="s">
        <v>156</v>
      </c>
      <c r="D27" s="266"/>
      <c r="E27" s="57">
        <v>3260</v>
      </c>
      <c r="F27" s="65">
        <v>45</v>
      </c>
      <c r="G27" s="65" t="s">
        <v>39</v>
      </c>
      <c r="H27" s="79" t="s">
        <v>107</v>
      </c>
      <c r="I27" s="65" t="s">
        <v>9</v>
      </c>
      <c r="J27" s="28" t="s">
        <v>10</v>
      </c>
      <c r="K27" s="79">
        <v>12</v>
      </c>
      <c r="L27" s="76">
        <f t="shared" si="0"/>
        <v>0</v>
      </c>
    </row>
    <row r="28" spans="1:12" s="84" customFormat="1" ht="27" customHeight="1" x14ac:dyDescent="0.25">
      <c r="A28" s="85" t="s">
        <v>157</v>
      </c>
      <c r="B28" s="56" t="s">
        <v>151</v>
      </c>
      <c r="C28" s="265" t="s">
        <v>158</v>
      </c>
      <c r="D28" s="266"/>
      <c r="E28" s="57">
        <v>157</v>
      </c>
      <c r="F28" s="65">
        <v>3</v>
      </c>
      <c r="G28" s="65">
        <v>1</v>
      </c>
      <c r="H28" s="79" t="s">
        <v>107</v>
      </c>
      <c r="I28" s="65" t="s">
        <v>9</v>
      </c>
      <c r="J28" s="28" t="s">
        <v>10</v>
      </c>
      <c r="K28" s="79">
        <v>12</v>
      </c>
      <c r="L28" s="76">
        <f t="shared" si="0"/>
        <v>0</v>
      </c>
    </row>
    <row r="29" spans="1:12" s="84" customFormat="1" ht="26.25" customHeight="1" x14ac:dyDescent="0.25">
      <c r="A29" s="85" t="s">
        <v>159</v>
      </c>
      <c r="B29" s="56" t="s">
        <v>151</v>
      </c>
      <c r="C29" s="267" t="s">
        <v>160</v>
      </c>
      <c r="D29" s="268"/>
      <c r="E29" s="57">
        <v>2600</v>
      </c>
      <c r="F29" s="65">
        <v>10</v>
      </c>
      <c r="G29" s="65" t="s">
        <v>206</v>
      </c>
      <c r="H29" s="79" t="s">
        <v>161</v>
      </c>
      <c r="I29" s="65" t="s">
        <v>17</v>
      </c>
      <c r="J29" s="28" t="s">
        <v>84</v>
      </c>
      <c r="K29" s="79">
        <v>156</v>
      </c>
      <c r="L29" s="76">
        <f t="shared" si="0"/>
        <v>0</v>
      </c>
    </row>
    <row r="30" spans="1:12" s="84" customFormat="1" ht="27" customHeight="1" x14ac:dyDescent="0.25">
      <c r="A30" s="85" t="s">
        <v>162</v>
      </c>
      <c r="B30" s="58" t="s">
        <v>163</v>
      </c>
      <c r="C30" s="267" t="s">
        <v>164</v>
      </c>
      <c r="D30" s="268"/>
      <c r="E30" s="59">
        <v>921</v>
      </c>
      <c r="F30" s="65">
        <v>7</v>
      </c>
      <c r="G30" s="65" t="s">
        <v>206</v>
      </c>
      <c r="H30" s="79" t="s">
        <v>165</v>
      </c>
      <c r="I30" s="65" t="s">
        <v>17</v>
      </c>
      <c r="J30" s="28" t="s">
        <v>84</v>
      </c>
      <c r="K30" s="79">
        <v>104</v>
      </c>
      <c r="L30" s="76">
        <f t="shared" si="0"/>
        <v>0</v>
      </c>
    </row>
    <row r="31" spans="1:12" s="84" customFormat="1" ht="26.25" customHeight="1" x14ac:dyDescent="0.25">
      <c r="A31" s="85" t="s">
        <v>166</v>
      </c>
      <c r="B31" s="58" t="s">
        <v>163</v>
      </c>
      <c r="C31" s="267" t="s">
        <v>167</v>
      </c>
      <c r="D31" s="268"/>
      <c r="E31" s="59">
        <v>900</v>
      </c>
      <c r="F31" s="114">
        <v>7</v>
      </c>
      <c r="G31" s="114" t="s">
        <v>206</v>
      </c>
      <c r="H31" s="79" t="s">
        <v>165</v>
      </c>
      <c r="I31" s="114" t="s">
        <v>17</v>
      </c>
      <c r="J31" s="28" t="s">
        <v>84</v>
      </c>
      <c r="K31" s="79">
        <v>104</v>
      </c>
      <c r="L31" s="76">
        <f t="shared" si="0"/>
        <v>0</v>
      </c>
    </row>
    <row r="32" spans="1:12" s="84" customFormat="1" ht="27" customHeight="1" x14ac:dyDescent="0.25">
      <c r="A32" s="85" t="s">
        <v>168</v>
      </c>
      <c r="B32" s="58" t="s">
        <v>169</v>
      </c>
      <c r="C32" s="267" t="s">
        <v>170</v>
      </c>
      <c r="D32" s="268"/>
      <c r="E32" s="59">
        <v>2700</v>
      </c>
      <c r="F32" s="65">
        <v>10</v>
      </c>
      <c r="G32" s="65">
        <v>20</v>
      </c>
      <c r="H32" s="79" t="s">
        <v>107</v>
      </c>
      <c r="I32" s="65" t="s">
        <v>9</v>
      </c>
      <c r="J32" s="28" t="s">
        <v>10</v>
      </c>
      <c r="K32" s="79">
        <v>12</v>
      </c>
      <c r="L32" s="76">
        <f t="shared" si="0"/>
        <v>0</v>
      </c>
    </row>
    <row r="33" spans="1:12" s="84" customFormat="1" x14ac:dyDescent="0.25">
      <c r="A33" s="72" t="s">
        <v>171</v>
      </c>
      <c r="B33" s="55" t="s">
        <v>172</v>
      </c>
      <c r="C33" s="269" t="s">
        <v>173</v>
      </c>
      <c r="D33" s="270"/>
      <c r="E33" s="59"/>
      <c r="F33" s="65"/>
      <c r="G33" s="65"/>
      <c r="H33" s="79"/>
      <c r="I33" s="65"/>
      <c r="J33" s="87"/>
      <c r="K33" s="79"/>
      <c r="L33" s="88"/>
    </row>
    <row r="34" spans="1:12" s="84" customFormat="1" ht="27" customHeight="1" x14ac:dyDescent="0.25">
      <c r="A34" s="85" t="s">
        <v>174</v>
      </c>
      <c r="B34" s="56" t="s">
        <v>172</v>
      </c>
      <c r="C34" s="265" t="s">
        <v>175</v>
      </c>
      <c r="D34" s="266"/>
      <c r="E34" s="57">
        <v>4100</v>
      </c>
      <c r="F34" s="65">
        <v>15</v>
      </c>
      <c r="G34" s="65">
        <v>16</v>
      </c>
      <c r="H34" s="79" t="s">
        <v>107</v>
      </c>
      <c r="I34" s="65" t="s">
        <v>9</v>
      </c>
      <c r="J34" s="28" t="s">
        <v>10</v>
      </c>
      <c r="K34" s="79">
        <v>12</v>
      </c>
      <c r="L34" s="76">
        <f t="shared" si="0"/>
        <v>0</v>
      </c>
    </row>
    <row r="35" spans="1:12" s="84" customFormat="1" ht="27" customHeight="1" x14ac:dyDescent="0.25">
      <c r="A35" s="85" t="s">
        <v>176</v>
      </c>
      <c r="B35" s="56" t="s">
        <v>172</v>
      </c>
      <c r="C35" s="265" t="s">
        <v>177</v>
      </c>
      <c r="D35" s="266"/>
      <c r="E35" s="57">
        <v>12000</v>
      </c>
      <c r="F35" s="65">
        <v>3</v>
      </c>
      <c r="G35" s="65" t="s">
        <v>207</v>
      </c>
      <c r="H35" s="79" t="s">
        <v>107</v>
      </c>
      <c r="I35" s="65" t="s">
        <v>9</v>
      </c>
      <c r="J35" s="28" t="s">
        <v>10</v>
      </c>
      <c r="K35" s="79">
        <v>12</v>
      </c>
      <c r="L35" s="76">
        <f t="shared" si="0"/>
        <v>0</v>
      </c>
    </row>
    <row r="36" spans="1:12" s="84" customFormat="1" ht="26.25" customHeight="1" x14ac:dyDescent="0.25">
      <c r="A36" s="85" t="s">
        <v>178</v>
      </c>
      <c r="B36" s="56" t="s">
        <v>172</v>
      </c>
      <c r="C36" s="265" t="s">
        <v>179</v>
      </c>
      <c r="D36" s="266"/>
      <c r="E36" s="57">
        <v>2550</v>
      </c>
      <c r="F36" s="65">
        <v>23</v>
      </c>
      <c r="G36" s="65" t="s">
        <v>39</v>
      </c>
      <c r="H36" s="79" t="s">
        <v>107</v>
      </c>
      <c r="I36" s="65" t="s">
        <v>9</v>
      </c>
      <c r="J36" s="28" t="s">
        <v>10</v>
      </c>
      <c r="K36" s="79">
        <v>12</v>
      </c>
      <c r="L36" s="76">
        <f t="shared" si="0"/>
        <v>0</v>
      </c>
    </row>
    <row r="37" spans="1:12" s="84" customFormat="1" ht="26.25" customHeight="1" x14ac:dyDescent="0.25">
      <c r="A37" s="85" t="s">
        <v>180</v>
      </c>
      <c r="B37" s="56" t="s">
        <v>172</v>
      </c>
      <c r="C37" s="265" t="s">
        <v>181</v>
      </c>
      <c r="D37" s="266"/>
      <c r="E37" s="57">
        <v>40</v>
      </c>
      <c r="F37" s="65">
        <v>3</v>
      </c>
      <c r="G37" s="65">
        <v>1</v>
      </c>
      <c r="H37" s="79" t="s">
        <v>107</v>
      </c>
      <c r="I37" s="65" t="s">
        <v>9</v>
      </c>
      <c r="J37" s="28" t="s">
        <v>10</v>
      </c>
      <c r="K37" s="79">
        <v>12</v>
      </c>
      <c r="L37" s="76">
        <f t="shared" si="0"/>
        <v>0</v>
      </c>
    </row>
    <row r="38" spans="1:12" s="84" customFormat="1" ht="27" customHeight="1" x14ac:dyDescent="0.25">
      <c r="A38" s="85" t="s">
        <v>182</v>
      </c>
      <c r="B38" s="56" t="s">
        <v>172</v>
      </c>
      <c r="C38" s="265" t="s">
        <v>183</v>
      </c>
      <c r="D38" s="266"/>
      <c r="E38" s="57">
        <v>200</v>
      </c>
      <c r="F38" s="65">
        <v>4</v>
      </c>
      <c r="G38" s="65">
        <v>2</v>
      </c>
      <c r="H38" s="79" t="s">
        <v>107</v>
      </c>
      <c r="I38" s="65" t="s">
        <v>17</v>
      </c>
      <c r="J38" s="28" t="s">
        <v>10</v>
      </c>
      <c r="K38" s="79">
        <v>52</v>
      </c>
      <c r="L38" s="76">
        <f t="shared" si="0"/>
        <v>0</v>
      </c>
    </row>
    <row r="39" spans="1:12" s="84" customFormat="1" x14ac:dyDescent="0.25">
      <c r="A39" s="72" t="s">
        <v>184</v>
      </c>
      <c r="B39" s="55" t="s">
        <v>185</v>
      </c>
      <c r="C39" s="263" t="s">
        <v>186</v>
      </c>
      <c r="D39" s="264"/>
      <c r="E39" s="57"/>
      <c r="F39" s="65"/>
      <c r="G39" s="65"/>
      <c r="H39" s="79"/>
      <c r="I39" s="65"/>
      <c r="J39" s="87"/>
      <c r="K39" s="79"/>
      <c r="L39" s="88"/>
    </row>
    <row r="40" spans="1:12" s="84" customFormat="1" ht="26.25" customHeight="1" x14ac:dyDescent="0.25">
      <c r="A40" s="85" t="s">
        <v>187</v>
      </c>
      <c r="B40" s="56" t="s">
        <v>185</v>
      </c>
      <c r="C40" s="267" t="s">
        <v>188</v>
      </c>
      <c r="D40" s="268"/>
      <c r="E40" s="57">
        <f>11800+3300</f>
        <v>15100</v>
      </c>
      <c r="F40" s="65">
        <v>22</v>
      </c>
      <c r="G40" s="65">
        <v>48</v>
      </c>
      <c r="H40" s="79" t="s">
        <v>107</v>
      </c>
      <c r="I40" s="65" t="s">
        <v>9</v>
      </c>
      <c r="J40" s="28" t="s">
        <v>10</v>
      </c>
      <c r="K40" s="79">
        <v>12</v>
      </c>
      <c r="L40" s="76">
        <f t="shared" si="0"/>
        <v>0</v>
      </c>
    </row>
    <row r="41" spans="1:12" s="84" customFormat="1" ht="26.25" customHeight="1" x14ac:dyDescent="0.25">
      <c r="A41" s="85" t="s">
        <v>189</v>
      </c>
      <c r="B41" s="56" t="s">
        <v>185</v>
      </c>
      <c r="C41" s="267" t="s">
        <v>190</v>
      </c>
      <c r="D41" s="268"/>
      <c r="E41" s="57">
        <v>1825</v>
      </c>
      <c r="F41" s="65">
        <v>18</v>
      </c>
      <c r="G41" s="65" t="s">
        <v>39</v>
      </c>
      <c r="H41" s="79" t="s">
        <v>107</v>
      </c>
      <c r="I41" s="65" t="s">
        <v>9</v>
      </c>
      <c r="J41" s="28" t="s">
        <v>10</v>
      </c>
      <c r="K41" s="79">
        <v>12</v>
      </c>
      <c r="L41" s="76">
        <f t="shared" si="0"/>
        <v>0</v>
      </c>
    </row>
    <row r="42" spans="1:12" s="84" customFormat="1" ht="26.25" customHeight="1" x14ac:dyDescent="0.25">
      <c r="A42" s="85" t="s">
        <v>191</v>
      </c>
      <c r="B42" s="56" t="s">
        <v>185</v>
      </c>
      <c r="C42" s="267" t="s">
        <v>192</v>
      </c>
      <c r="D42" s="268"/>
      <c r="E42" s="57">
        <v>280</v>
      </c>
      <c r="F42" s="65">
        <v>5</v>
      </c>
      <c r="G42" s="65">
        <v>5</v>
      </c>
      <c r="H42" s="79" t="s">
        <v>107</v>
      </c>
      <c r="I42" s="65" t="s">
        <v>9</v>
      </c>
      <c r="J42" s="28" t="s">
        <v>10</v>
      </c>
      <c r="K42" s="79">
        <v>12</v>
      </c>
      <c r="L42" s="76">
        <f t="shared" si="0"/>
        <v>0</v>
      </c>
    </row>
    <row r="43" spans="1:12" s="84" customFormat="1" ht="22.5" customHeight="1" x14ac:dyDescent="0.25">
      <c r="A43" s="72">
        <v>1.0900000000000001</v>
      </c>
      <c r="B43" s="60" t="s">
        <v>193</v>
      </c>
      <c r="C43" s="263" t="s">
        <v>194</v>
      </c>
      <c r="D43" s="264"/>
      <c r="E43" s="59">
        <v>833</v>
      </c>
      <c r="F43" s="65">
        <v>9</v>
      </c>
      <c r="G43" s="65">
        <v>10</v>
      </c>
      <c r="H43" s="79" t="s">
        <v>161</v>
      </c>
      <c r="I43" s="65" t="s">
        <v>17</v>
      </c>
      <c r="J43" s="28" t="s">
        <v>84</v>
      </c>
      <c r="K43" s="79">
        <v>156</v>
      </c>
      <c r="L43" s="76">
        <f t="shared" si="0"/>
        <v>0</v>
      </c>
    </row>
    <row r="44" spans="1:12" s="84" customFormat="1" ht="38.25" customHeight="1" x14ac:dyDescent="0.25">
      <c r="A44" s="72">
        <v>1.1000000000000001</v>
      </c>
      <c r="B44" s="60" t="s">
        <v>195</v>
      </c>
      <c r="C44" s="265" t="s">
        <v>196</v>
      </c>
      <c r="D44" s="266"/>
      <c r="E44" s="61" t="s">
        <v>197</v>
      </c>
      <c r="F44" s="65">
        <v>14</v>
      </c>
      <c r="G44" s="40" t="s">
        <v>209</v>
      </c>
      <c r="H44" s="79" t="s">
        <v>107</v>
      </c>
      <c r="I44" s="65" t="s">
        <v>9</v>
      </c>
      <c r="J44" s="28" t="s">
        <v>10</v>
      </c>
      <c r="K44" s="79">
        <v>3</v>
      </c>
      <c r="L44" s="76">
        <f t="shared" si="0"/>
        <v>0</v>
      </c>
    </row>
    <row r="45" spans="1:12" s="84" customFormat="1" ht="38.25" customHeight="1" x14ac:dyDescent="0.25">
      <c r="A45" s="72"/>
      <c r="B45" s="60"/>
      <c r="C45" s="265" t="s">
        <v>198</v>
      </c>
      <c r="D45" s="266"/>
      <c r="E45" s="61">
        <v>11500</v>
      </c>
      <c r="F45" s="65">
        <v>35</v>
      </c>
      <c r="G45" s="65" t="s">
        <v>208</v>
      </c>
      <c r="H45" s="79" t="s">
        <v>107</v>
      </c>
      <c r="I45" s="65" t="s">
        <v>9</v>
      </c>
      <c r="J45" s="28" t="s">
        <v>10</v>
      </c>
      <c r="K45" s="79">
        <v>9</v>
      </c>
      <c r="L45" s="76">
        <f t="shared" si="0"/>
        <v>0</v>
      </c>
    </row>
    <row r="46" spans="1:12" s="91" customFormat="1" ht="18.75" customHeight="1" thickBot="1" x14ac:dyDescent="0.3">
      <c r="A46" s="80"/>
      <c r="B46" s="81"/>
      <c r="C46" s="218"/>
      <c r="D46" s="219"/>
      <c r="E46" s="81"/>
      <c r="F46" s="81"/>
      <c r="G46" s="81"/>
      <c r="H46" s="81"/>
      <c r="I46" s="82"/>
      <c r="J46" s="82" t="s">
        <v>43</v>
      </c>
      <c r="K46" s="81"/>
      <c r="L46" s="90" t="str">
        <f>IF(SUM(L8:L10,L12:L15,L17:L18,L20:L24,L26:L32,L34:L38,L40:L45)=0,"Cell will autopopulate ", SUM(L8:L10,L12:L15,L17:L18,L20:L24,L26:L32,L34:L38,L40:L45))</f>
        <v xml:space="preserve">Cell will autopopulate </v>
      </c>
    </row>
    <row r="47" spans="1:12" ht="15.75" customHeight="1" x14ac:dyDescent="0.25">
      <c r="A47" s="254" t="s">
        <v>71</v>
      </c>
      <c r="B47" s="255"/>
      <c r="C47" s="255"/>
      <c r="D47" s="255"/>
      <c r="E47" s="255"/>
      <c r="F47" s="255"/>
      <c r="G47" s="255"/>
      <c r="H47" s="255"/>
      <c r="I47" s="255"/>
      <c r="J47" s="255"/>
      <c r="K47" s="255"/>
      <c r="L47" s="256"/>
    </row>
    <row r="48" spans="1:12" ht="45.6" customHeight="1" thickBot="1" x14ac:dyDescent="0.3">
      <c r="A48" s="257" t="s">
        <v>199</v>
      </c>
      <c r="B48" s="258"/>
      <c r="C48" s="258"/>
      <c r="D48" s="258"/>
      <c r="E48" s="258"/>
      <c r="F48" s="258"/>
      <c r="G48" s="258"/>
      <c r="H48" s="258"/>
      <c r="I48" s="258"/>
      <c r="J48" s="258"/>
      <c r="K48" s="258"/>
      <c r="L48" s="259"/>
    </row>
    <row r="49" spans="1:12" ht="27" customHeight="1" x14ac:dyDescent="0.25">
      <c r="A49" s="92" t="s">
        <v>1</v>
      </c>
      <c r="B49" s="93" t="s">
        <v>14</v>
      </c>
      <c r="C49" s="227" t="s">
        <v>4</v>
      </c>
      <c r="D49" s="228"/>
      <c r="E49" s="227" t="s">
        <v>5</v>
      </c>
      <c r="F49" s="228"/>
      <c r="G49" s="227" t="s">
        <v>6</v>
      </c>
      <c r="H49" s="228"/>
      <c r="I49" s="227" t="s">
        <v>7</v>
      </c>
      <c r="J49" s="229"/>
      <c r="K49" s="229"/>
      <c r="L49" s="230"/>
    </row>
    <row r="50" spans="1:12" x14ac:dyDescent="0.25">
      <c r="A50" s="94" t="s">
        <v>15</v>
      </c>
      <c r="B50" s="95" t="s">
        <v>16</v>
      </c>
      <c r="C50" s="260">
        <v>2</v>
      </c>
      <c r="D50" s="261"/>
      <c r="E50" s="262" t="s">
        <v>17</v>
      </c>
      <c r="F50" s="245"/>
      <c r="G50" s="168" t="s">
        <v>84</v>
      </c>
      <c r="H50" s="168"/>
      <c r="I50" s="248">
        <f>N(C50)*N(G50)</f>
        <v>0</v>
      </c>
      <c r="J50" s="249"/>
      <c r="K50" s="249"/>
      <c r="L50" s="250"/>
    </row>
    <row r="51" spans="1:12" x14ac:dyDescent="0.25">
      <c r="A51" s="94" t="s">
        <v>18</v>
      </c>
      <c r="B51" s="96" t="s">
        <v>19</v>
      </c>
      <c r="C51" s="260">
        <v>15</v>
      </c>
      <c r="D51" s="261"/>
      <c r="E51" s="262" t="s">
        <v>20</v>
      </c>
      <c r="F51" s="245"/>
      <c r="G51" s="168" t="s">
        <v>85</v>
      </c>
      <c r="H51" s="168"/>
      <c r="I51" s="248">
        <f>N(C51)*N(G51)</f>
        <v>0</v>
      </c>
      <c r="J51" s="249"/>
      <c r="K51" s="249"/>
      <c r="L51" s="250"/>
    </row>
    <row r="52" spans="1:12" x14ac:dyDescent="0.25">
      <c r="A52" s="94" t="s">
        <v>21</v>
      </c>
      <c r="B52" s="96" t="s">
        <v>22</v>
      </c>
      <c r="C52" s="260">
        <v>15</v>
      </c>
      <c r="D52" s="261"/>
      <c r="E52" s="262" t="s">
        <v>20</v>
      </c>
      <c r="F52" s="245"/>
      <c r="G52" s="168" t="s">
        <v>85</v>
      </c>
      <c r="H52" s="168"/>
      <c r="I52" s="248">
        <f>N(C52)*N(G52)</f>
        <v>0</v>
      </c>
      <c r="J52" s="249"/>
      <c r="K52" s="249"/>
      <c r="L52" s="250"/>
    </row>
    <row r="53" spans="1:12" ht="21.75" customHeight="1" thickBot="1" x14ac:dyDescent="0.3">
      <c r="A53" s="97"/>
      <c r="B53" s="98"/>
      <c r="C53" s="189"/>
      <c r="D53" s="190"/>
      <c r="E53" s="223"/>
      <c r="F53" s="224"/>
      <c r="G53" s="225" t="s">
        <v>44</v>
      </c>
      <c r="H53" s="226"/>
      <c r="I53" s="195" t="str">
        <f>IF(SUM(I50:I52)=0,"Cell will autopopulate",SUM(I50:I52))</f>
        <v>Cell will autopopulate</v>
      </c>
      <c r="J53" s="196"/>
      <c r="K53" s="196"/>
      <c r="L53" s="197"/>
    </row>
    <row r="54" spans="1:12" ht="17.25" customHeight="1" thickBot="1" x14ac:dyDescent="0.3">
      <c r="A54" s="15"/>
      <c r="B54" s="7"/>
      <c r="C54" s="7"/>
      <c r="D54" s="7"/>
      <c r="E54" s="8"/>
      <c r="F54" s="8"/>
      <c r="G54" s="8"/>
      <c r="H54" s="7"/>
      <c r="I54" s="9"/>
      <c r="J54" s="9"/>
      <c r="K54" s="9"/>
      <c r="L54" s="9"/>
    </row>
    <row r="55" spans="1:12" ht="18" customHeight="1" x14ac:dyDescent="0.25">
      <c r="A55" s="254" t="s">
        <v>80</v>
      </c>
      <c r="B55" s="255"/>
      <c r="C55" s="255"/>
      <c r="D55" s="255"/>
      <c r="E55" s="255"/>
      <c r="F55" s="255"/>
      <c r="G55" s="255"/>
      <c r="H55" s="255"/>
      <c r="I55" s="255"/>
      <c r="J55" s="255"/>
      <c r="K55" s="255"/>
      <c r="L55" s="256"/>
    </row>
    <row r="56" spans="1:12" ht="29.25" customHeight="1" thickBot="1" x14ac:dyDescent="0.3">
      <c r="A56" s="257" t="s">
        <v>200</v>
      </c>
      <c r="B56" s="258"/>
      <c r="C56" s="258"/>
      <c r="D56" s="258"/>
      <c r="E56" s="258"/>
      <c r="F56" s="258"/>
      <c r="G56" s="258"/>
      <c r="H56" s="258"/>
      <c r="I56" s="258"/>
      <c r="J56" s="258"/>
      <c r="K56" s="258"/>
      <c r="L56" s="259"/>
    </row>
    <row r="57" spans="1:12" s="100" customFormat="1" ht="27" customHeight="1" x14ac:dyDescent="0.25">
      <c r="A57" s="77" t="s">
        <v>1</v>
      </c>
      <c r="B57" s="99" t="s">
        <v>14</v>
      </c>
      <c r="C57" s="251" t="s">
        <v>4</v>
      </c>
      <c r="D57" s="252"/>
      <c r="E57" s="251" t="s">
        <v>5</v>
      </c>
      <c r="F57" s="252"/>
      <c r="G57" s="251" t="s">
        <v>6</v>
      </c>
      <c r="H57" s="252"/>
      <c r="I57" s="227" t="s">
        <v>7</v>
      </c>
      <c r="J57" s="229"/>
      <c r="K57" s="229"/>
      <c r="L57" s="230"/>
    </row>
    <row r="58" spans="1:12" x14ac:dyDescent="0.25">
      <c r="A58" s="94" t="s">
        <v>23</v>
      </c>
      <c r="B58" s="101" t="s">
        <v>19</v>
      </c>
      <c r="C58" s="260">
        <v>160</v>
      </c>
      <c r="D58" s="261"/>
      <c r="E58" s="262" t="s">
        <v>20</v>
      </c>
      <c r="F58" s="245"/>
      <c r="G58" s="168" t="s">
        <v>85</v>
      </c>
      <c r="H58" s="168"/>
      <c r="I58" s="248">
        <f>N(C58)*N(G58)</f>
        <v>0</v>
      </c>
      <c r="J58" s="249"/>
      <c r="K58" s="249"/>
      <c r="L58" s="250"/>
    </row>
    <row r="59" spans="1:12" x14ac:dyDescent="0.25">
      <c r="A59" s="94" t="s">
        <v>24</v>
      </c>
      <c r="B59" s="101" t="s">
        <v>22</v>
      </c>
      <c r="C59" s="260">
        <v>325</v>
      </c>
      <c r="D59" s="261"/>
      <c r="E59" s="262" t="s">
        <v>20</v>
      </c>
      <c r="F59" s="245"/>
      <c r="G59" s="168" t="s">
        <v>85</v>
      </c>
      <c r="H59" s="168"/>
      <c r="I59" s="248">
        <f>N(C59)*N(G59)</f>
        <v>0</v>
      </c>
      <c r="J59" s="249"/>
      <c r="K59" s="249"/>
      <c r="L59" s="250"/>
    </row>
    <row r="60" spans="1:12" ht="41.25" x14ac:dyDescent="0.25">
      <c r="A60" s="94" t="s">
        <v>89</v>
      </c>
      <c r="B60" s="102" t="s">
        <v>201</v>
      </c>
      <c r="C60" s="260">
        <v>14560</v>
      </c>
      <c r="D60" s="261"/>
      <c r="E60" s="262" t="s">
        <v>20</v>
      </c>
      <c r="F60" s="245"/>
      <c r="G60" s="168" t="s">
        <v>85</v>
      </c>
      <c r="H60" s="168"/>
      <c r="I60" s="248">
        <f>N(C60)*N(G60)</f>
        <v>0</v>
      </c>
      <c r="J60" s="249"/>
      <c r="K60" s="249"/>
      <c r="L60" s="250"/>
    </row>
    <row r="61" spans="1:12" ht="18.75" customHeight="1" thickBot="1" x14ac:dyDescent="0.3">
      <c r="A61" s="97"/>
      <c r="B61" s="98"/>
      <c r="C61" s="189"/>
      <c r="D61" s="190"/>
      <c r="E61" s="223"/>
      <c r="F61" s="224"/>
      <c r="G61" s="225" t="s">
        <v>42</v>
      </c>
      <c r="H61" s="226"/>
      <c r="I61" s="195" t="str">
        <f>IF(SUM(I58:I59)=0,"Cell will autopopulate",SUM(I58:I59))</f>
        <v>Cell will autopopulate</v>
      </c>
      <c r="J61" s="196"/>
      <c r="K61" s="196"/>
      <c r="L61" s="197"/>
    </row>
    <row r="62" spans="1:12" ht="15.75" thickBot="1" x14ac:dyDescent="0.3">
      <c r="A62" s="103"/>
      <c r="B62" s="104"/>
      <c r="C62" s="104"/>
      <c r="D62" s="104"/>
      <c r="E62" s="104"/>
      <c r="F62" s="104"/>
      <c r="G62" s="104"/>
      <c r="H62" s="104"/>
      <c r="I62" s="104"/>
      <c r="J62" s="104"/>
      <c r="K62" s="104"/>
      <c r="L62" s="104"/>
    </row>
    <row r="63" spans="1:12" ht="15.75" customHeight="1" x14ac:dyDescent="0.25">
      <c r="A63" s="254" t="s">
        <v>81</v>
      </c>
      <c r="B63" s="255"/>
      <c r="C63" s="255"/>
      <c r="D63" s="255"/>
      <c r="E63" s="255"/>
      <c r="F63" s="255"/>
      <c r="G63" s="255"/>
      <c r="H63" s="255"/>
      <c r="I63" s="255"/>
      <c r="J63" s="255"/>
      <c r="K63" s="255"/>
      <c r="L63" s="256"/>
    </row>
    <row r="64" spans="1:12" ht="48.75" customHeight="1" thickBot="1" x14ac:dyDescent="0.3">
      <c r="A64" s="257" t="s">
        <v>202</v>
      </c>
      <c r="B64" s="258"/>
      <c r="C64" s="258"/>
      <c r="D64" s="258"/>
      <c r="E64" s="258"/>
      <c r="F64" s="258"/>
      <c r="G64" s="258"/>
      <c r="H64" s="258"/>
      <c r="I64" s="258"/>
      <c r="J64" s="258"/>
      <c r="K64" s="258"/>
      <c r="L64" s="259"/>
    </row>
    <row r="65" spans="1:12" s="100" customFormat="1" ht="27.6" customHeight="1" x14ac:dyDescent="0.25">
      <c r="A65" s="77" t="s">
        <v>1</v>
      </c>
      <c r="B65" s="73" t="s">
        <v>14</v>
      </c>
      <c r="C65" s="251" t="s">
        <v>4</v>
      </c>
      <c r="D65" s="252"/>
      <c r="E65" s="251" t="s">
        <v>5</v>
      </c>
      <c r="F65" s="252"/>
      <c r="G65" s="251" t="s">
        <v>6</v>
      </c>
      <c r="H65" s="252"/>
      <c r="I65" s="227" t="s">
        <v>7</v>
      </c>
      <c r="J65" s="229"/>
      <c r="K65" s="229"/>
      <c r="L65" s="230"/>
    </row>
    <row r="66" spans="1:12" ht="28.5" customHeight="1" x14ac:dyDescent="0.25">
      <c r="A66" s="78">
        <v>3.01</v>
      </c>
      <c r="B66" s="105" t="s">
        <v>25</v>
      </c>
      <c r="C66" s="253">
        <v>10000</v>
      </c>
      <c r="D66" s="247"/>
      <c r="E66" s="246" t="s">
        <v>26</v>
      </c>
      <c r="F66" s="247"/>
      <c r="G66" s="168" t="s">
        <v>86</v>
      </c>
      <c r="H66" s="168"/>
      <c r="I66" s="248">
        <f>N(C66)*N(G66)</f>
        <v>0</v>
      </c>
      <c r="J66" s="249"/>
      <c r="K66" s="249"/>
      <c r="L66" s="250"/>
    </row>
    <row r="67" spans="1:12" ht="18" customHeight="1" x14ac:dyDescent="0.25">
      <c r="A67" s="78">
        <v>3.02</v>
      </c>
      <c r="B67" s="105" t="s">
        <v>27</v>
      </c>
      <c r="C67" s="244">
        <v>5000</v>
      </c>
      <c r="D67" s="245"/>
      <c r="E67" s="246" t="s">
        <v>26</v>
      </c>
      <c r="F67" s="247"/>
      <c r="G67" s="146" t="s">
        <v>86</v>
      </c>
      <c r="H67" s="147"/>
      <c r="I67" s="248">
        <f>N(C67)*N(G67)</f>
        <v>0</v>
      </c>
      <c r="J67" s="249"/>
      <c r="K67" s="249"/>
      <c r="L67" s="250"/>
    </row>
    <row r="68" spans="1:12" s="107" customFormat="1" ht="16.5" customHeight="1" x14ac:dyDescent="0.2">
      <c r="A68" s="78">
        <v>3.03</v>
      </c>
      <c r="B68" s="106" t="s">
        <v>31</v>
      </c>
      <c r="C68" s="244">
        <v>8100</v>
      </c>
      <c r="D68" s="245"/>
      <c r="E68" s="246" t="s">
        <v>26</v>
      </c>
      <c r="F68" s="247"/>
      <c r="G68" s="146" t="s">
        <v>86</v>
      </c>
      <c r="H68" s="147"/>
      <c r="I68" s="248">
        <f>N(C68)*N(G68)</f>
        <v>0</v>
      </c>
      <c r="J68" s="249"/>
      <c r="K68" s="249"/>
      <c r="L68" s="250"/>
    </row>
    <row r="69" spans="1:12" s="107" customFormat="1" ht="18" customHeight="1" thickBot="1" x14ac:dyDescent="0.3">
      <c r="A69" s="97"/>
      <c r="B69" s="98"/>
      <c r="C69" s="189"/>
      <c r="D69" s="190"/>
      <c r="E69" s="223"/>
      <c r="F69" s="224"/>
      <c r="G69" s="225" t="s">
        <v>41</v>
      </c>
      <c r="H69" s="226"/>
      <c r="I69" s="195" t="str">
        <f>IF(SUM(I66:I68)=0, "Cell will autopopulate",SUM(I66:I68))</f>
        <v>Cell will autopopulate</v>
      </c>
      <c r="J69" s="196"/>
      <c r="K69" s="196"/>
      <c r="L69" s="197"/>
    </row>
    <row r="70" spans="1:12" ht="15.75" thickBot="1" x14ac:dyDescent="0.3">
      <c r="A70" s="103"/>
      <c r="B70" s="104"/>
      <c r="C70" s="104"/>
      <c r="D70" s="104"/>
      <c r="E70" s="104"/>
      <c r="F70" s="104"/>
      <c r="G70" s="104"/>
      <c r="H70" s="104"/>
      <c r="I70" s="108"/>
      <c r="J70" s="109"/>
      <c r="K70" s="109"/>
      <c r="L70" s="109"/>
    </row>
    <row r="71" spans="1:12" ht="23.25" customHeight="1" thickBot="1" x14ac:dyDescent="0.3">
      <c r="A71" s="238" t="s">
        <v>34</v>
      </c>
      <c r="B71" s="239"/>
      <c r="C71" s="239"/>
      <c r="D71" s="239"/>
      <c r="E71" s="239"/>
      <c r="F71" s="239"/>
      <c r="G71" s="239"/>
      <c r="H71" s="239"/>
      <c r="I71" s="239"/>
      <c r="J71" s="239"/>
      <c r="K71" s="239"/>
      <c r="L71" s="240"/>
    </row>
    <row r="72" spans="1:12" ht="30" customHeight="1" thickBot="1" x14ac:dyDescent="0.3">
      <c r="A72" s="241" t="s">
        <v>203</v>
      </c>
      <c r="B72" s="242"/>
      <c r="C72" s="242"/>
      <c r="D72" s="242"/>
      <c r="E72" s="242"/>
      <c r="F72" s="242"/>
      <c r="G72" s="242"/>
      <c r="H72" s="242"/>
      <c r="I72" s="242"/>
      <c r="J72" s="242"/>
      <c r="K72" s="242"/>
      <c r="L72" s="243"/>
    </row>
    <row r="73" spans="1:12" s="100" customFormat="1" ht="27" customHeight="1" x14ac:dyDescent="0.25">
      <c r="A73" s="77" t="s">
        <v>1</v>
      </c>
      <c r="B73" s="73" t="s">
        <v>14</v>
      </c>
      <c r="C73" s="227" t="s">
        <v>4</v>
      </c>
      <c r="D73" s="228"/>
      <c r="E73" s="227" t="s">
        <v>5</v>
      </c>
      <c r="F73" s="228"/>
      <c r="G73" s="227" t="s">
        <v>70</v>
      </c>
      <c r="H73" s="228"/>
      <c r="I73" s="227" t="s">
        <v>7</v>
      </c>
      <c r="J73" s="229"/>
      <c r="K73" s="229"/>
      <c r="L73" s="230"/>
    </row>
    <row r="74" spans="1:12" ht="23.25" customHeight="1" x14ac:dyDescent="0.25">
      <c r="A74" s="94">
        <v>4.0999999999999996</v>
      </c>
      <c r="B74" s="105" t="s">
        <v>35</v>
      </c>
      <c r="C74" s="231">
        <v>700</v>
      </c>
      <c r="D74" s="232"/>
      <c r="E74" s="233" t="s">
        <v>36</v>
      </c>
      <c r="F74" s="234"/>
      <c r="G74" s="203" t="s">
        <v>87</v>
      </c>
      <c r="H74" s="203"/>
      <c r="I74" s="235">
        <f>N(C74)*N(G74)+C74</f>
        <v>700</v>
      </c>
      <c r="J74" s="236"/>
      <c r="K74" s="236"/>
      <c r="L74" s="237"/>
    </row>
    <row r="75" spans="1:12" ht="18" customHeight="1" thickBot="1" x14ac:dyDescent="0.3">
      <c r="A75" s="97"/>
      <c r="B75" s="98"/>
      <c r="C75" s="189"/>
      <c r="D75" s="190"/>
      <c r="E75" s="223"/>
      <c r="F75" s="224"/>
      <c r="G75" s="225" t="s">
        <v>40</v>
      </c>
      <c r="H75" s="226"/>
      <c r="I75" s="195">
        <f>IF(SUM(I74)=0, "Cell will autopopulate", SUM(I74))</f>
        <v>700</v>
      </c>
      <c r="J75" s="196"/>
      <c r="K75" s="196"/>
      <c r="L75" s="197"/>
    </row>
    <row r="76" spans="1:12" ht="15.75" x14ac:dyDescent="0.25">
      <c r="A76" s="110"/>
      <c r="B76" s="110"/>
      <c r="C76" s="110"/>
      <c r="D76" s="110"/>
      <c r="E76" s="110"/>
      <c r="F76" s="110"/>
      <c r="G76" s="110"/>
      <c r="H76" s="110"/>
      <c r="I76" s="111"/>
      <c r="J76" s="111"/>
      <c r="K76" s="111"/>
      <c r="L76" s="111"/>
    </row>
    <row r="77" spans="1:12" x14ac:dyDescent="0.25">
      <c r="A77" s="103"/>
      <c r="B77" s="104"/>
      <c r="C77" s="104"/>
      <c r="D77" s="104"/>
      <c r="E77" s="104"/>
      <c r="F77" s="104"/>
      <c r="G77" s="104"/>
      <c r="H77" s="104"/>
      <c r="I77" s="104"/>
      <c r="J77" s="104"/>
      <c r="K77" s="104"/>
      <c r="L77" s="104"/>
    </row>
    <row r="78" spans="1:12" x14ac:dyDescent="0.25">
      <c r="A78" s="103"/>
      <c r="B78" s="104"/>
      <c r="C78" s="104"/>
      <c r="D78" s="104"/>
      <c r="E78" s="104"/>
      <c r="F78" s="104"/>
      <c r="G78" s="104"/>
      <c r="H78" s="104"/>
      <c r="I78" s="104"/>
      <c r="J78" s="104"/>
      <c r="K78" s="104"/>
      <c r="L78" s="104"/>
    </row>
    <row r="79" spans="1:12" x14ac:dyDescent="0.25">
      <c r="A79" s="103"/>
      <c r="B79" s="104"/>
      <c r="C79" s="104"/>
      <c r="D79" s="104"/>
      <c r="E79" s="104"/>
      <c r="F79" s="104"/>
      <c r="G79" s="104"/>
      <c r="H79" s="104"/>
      <c r="I79" s="104"/>
      <c r="J79" s="104"/>
      <c r="K79" s="104"/>
      <c r="L79" s="104"/>
    </row>
  </sheetData>
  <sheetProtection algorithmName="SHA-512" hashValue="vc4rN3XQQ744q2lGYNofs6kCz7TaRd5z5EsLNVxukG1TJL8VAQeDljHQBFYglHYO5dxTOQQW9ZwHuwzTv7YZdA==" saltValue="lhzXBPKyDcvqUr+zogIRhw==" spinCount="100000" sheet="1" formatCells="0" selectLockedCells="1"/>
  <autoFilter ref="A6:L53">
    <filterColumn colId="2" showButton="0"/>
  </autoFilter>
  <mergeCells count="126">
    <mergeCell ref="A1:L1"/>
    <mergeCell ref="A2:L2"/>
    <mergeCell ref="A3:K3"/>
    <mergeCell ref="L3:L5"/>
    <mergeCell ref="A4:K4"/>
    <mergeCell ref="A5:K5"/>
    <mergeCell ref="C12:D12"/>
    <mergeCell ref="C13:D13"/>
    <mergeCell ref="C14:D14"/>
    <mergeCell ref="C15:D15"/>
    <mergeCell ref="C16:D16"/>
    <mergeCell ref="C17:D17"/>
    <mergeCell ref="C6:D6"/>
    <mergeCell ref="C7:D7"/>
    <mergeCell ref="C8:D8"/>
    <mergeCell ref="C9:D9"/>
    <mergeCell ref="C10:D10"/>
    <mergeCell ref="C11:D11"/>
    <mergeCell ref="C25:D25"/>
    <mergeCell ref="C26:D26"/>
    <mergeCell ref="C27:D27"/>
    <mergeCell ref="C28:D28"/>
    <mergeCell ref="C29:D29"/>
    <mergeCell ref="C30:D30"/>
    <mergeCell ref="C18:D18"/>
    <mergeCell ref="C19:D19"/>
    <mergeCell ref="C20:D20"/>
    <mergeCell ref="C22:D22"/>
    <mergeCell ref="C23:D23"/>
    <mergeCell ref="C24:D24"/>
    <mergeCell ref="C37:D37"/>
    <mergeCell ref="C38:D38"/>
    <mergeCell ref="C39:D39"/>
    <mergeCell ref="C40:D40"/>
    <mergeCell ref="C41:D41"/>
    <mergeCell ref="C42:D42"/>
    <mergeCell ref="C31:D31"/>
    <mergeCell ref="C32:D32"/>
    <mergeCell ref="C33:D33"/>
    <mergeCell ref="C34:D34"/>
    <mergeCell ref="C35:D35"/>
    <mergeCell ref="C36:D36"/>
    <mergeCell ref="C49:D49"/>
    <mergeCell ref="E49:F49"/>
    <mergeCell ref="G49:H49"/>
    <mergeCell ref="I49:L49"/>
    <mergeCell ref="C50:D50"/>
    <mergeCell ref="E50:F50"/>
    <mergeCell ref="G50:H50"/>
    <mergeCell ref="I50:L50"/>
    <mergeCell ref="C43:D43"/>
    <mergeCell ref="C44:D44"/>
    <mergeCell ref="C45:D45"/>
    <mergeCell ref="C46:D46"/>
    <mergeCell ref="A47:L47"/>
    <mergeCell ref="A48:L48"/>
    <mergeCell ref="C53:D53"/>
    <mergeCell ref="E53:F53"/>
    <mergeCell ref="G53:H53"/>
    <mergeCell ref="I53:L53"/>
    <mergeCell ref="A55:L55"/>
    <mergeCell ref="A56:L56"/>
    <mergeCell ref="C51:D51"/>
    <mergeCell ref="E51:F51"/>
    <mergeCell ref="G51:H51"/>
    <mergeCell ref="I51:L51"/>
    <mergeCell ref="C52:D52"/>
    <mergeCell ref="E52:F52"/>
    <mergeCell ref="G52:H52"/>
    <mergeCell ref="I52:L52"/>
    <mergeCell ref="C59:D59"/>
    <mergeCell ref="E59:F59"/>
    <mergeCell ref="G59:H59"/>
    <mergeCell ref="I59:L59"/>
    <mergeCell ref="C60:D60"/>
    <mergeCell ref="E60:F60"/>
    <mergeCell ref="G60:H60"/>
    <mergeCell ref="I60:L60"/>
    <mergeCell ref="C57:D57"/>
    <mergeCell ref="E57:F57"/>
    <mergeCell ref="G57:H57"/>
    <mergeCell ref="I57:L57"/>
    <mergeCell ref="C58:D58"/>
    <mergeCell ref="E58:F58"/>
    <mergeCell ref="G58:H58"/>
    <mergeCell ref="I58:L58"/>
    <mergeCell ref="C65:D65"/>
    <mergeCell ref="E65:F65"/>
    <mergeCell ref="G65:H65"/>
    <mergeCell ref="I65:L65"/>
    <mergeCell ref="C66:D66"/>
    <mergeCell ref="E66:F66"/>
    <mergeCell ref="G66:H66"/>
    <mergeCell ref="I66:L66"/>
    <mergeCell ref="C61:D61"/>
    <mergeCell ref="E61:F61"/>
    <mergeCell ref="G61:H61"/>
    <mergeCell ref="I61:L61"/>
    <mergeCell ref="A63:L63"/>
    <mergeCell ref="A64:L64"/>
    <mergeCell ref="C69:D69"/>
    <mergeCell ref="E69:F69"/>
    <mergeCell ref="G69:H69"/>
    <mergeCell ref="I69:L69"/>
    <mergeCell ref="A71:L71"/>
    <mergeCell ref="A72:L72"/>
    <mergeCell ref="C67:D67"/>
    <mergeCell ref="E67:F67"/>
    <mergeCell ref="G67:H67"/>
    <mergeCell ref="I67:L67"/>
    <mergeCell ref="C68:D68"/>
    <mergeCell ref="E68:F68"/>
    <mergeCell ref="G68:H68"/>
    <mergeCell ref="I68:L68"/>
    <mergeCell ref="C75:D75"/>
    <mergeCell ref="E75:F75"/>
    <mergeCell ref="G75:H75"/>
    <mergeCell ref="I75:L75"/>
    <mergeCell ref="C73:D73"/>
    <mergeCell ref="E73:F73"/>
    <mergeCell ref="G73:H73"/>
    <mergeCell ref="I73:L73"/>
    <mergeCell ref="C74:D74"/>
    <mergeCell ref="E74:F74"/>
    <mergeCell ref="G74:H74"/>
    <mergeCell ref="I74:L74"/>
  </mergeCells>
  <pageMargins left="0.7" right="0.7" top="0.6" bottom="0.6" header="0" footer="0"/>
  <pageSetup paperSize="5" scale="70" fitToHeight="0" orientation="landscape" r:id="rId1"/>
  <rowBreaks count="1" manualBreakCount="1">
    <brk id="42"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2E4E7A6CA0008041B529864F2CCE0609" ma:contentTypeVersion="46" ma:contentTypeDescription="Create a new document." ma:contentTypeScope="" ma:versionID="e31b9437d59ccc2ee2d9b8485742e1da">
  <xsd:schema xmlns:xsd="http://www.w3.org/2001/XMLSchema" xmlns:xs="http://www.w3.org/2001/XMLSchema" xmlns:p="http://schemas.microsoft.com/office/2006/metadata/properties" xmlns:ns1="http://schemas.microsoft.com/sharepoint/v3" xmlns:ns2="b3fec781-62d2-4f50-9b0f-56b6ddda0866" xmlns:ns3="http://schemas.microsoft.com/sharepoint/v4" xmlns:ns4="53dbc0f4-2d3d-44b3-9905-25b4807b1361" xmlns:ns5="af23f7e8-60b8-4754-8d26-933e50c84a94" xmlns:ns6="c0086056-5044-4a33-b29f-c75672ab2bba" xmlns:ns7="a6a118c7-e855-4f4e-b8ad-80e33b796d81" targetNamespace="http://schemas.microsoft.com/office/2006/metadata/properties" ma:root="true" ma:fieldsID="e9f66c2eda3ddab280dc5ae8fb717c49" ns1:_="" ns2:_="" ns3:_="" ns4:_="" ns5:_="" ns6:_="" ns7:_="">
    <xsd:import namespace="http://schemas.microsoft.com/sharepoint/v3"/>
    <xsd:import namespace="b3fec781-62d2-4f50-9b0f-56b6ddda0866"/>
    <xsd:import namespace="http://schemas.microsoft.com/sharepoint/v4"/>
    <xsd:import namespace="53dbc0f4-2d3d-44b3-9905-25b4807b1361"/>
    <xsd:import namespace="af23f7e8-60b8-4754-8d26-933e50c84a94"/>
    <xsd:import namespace="c0086056-5044-4a33-b29f-c75672ab2bba"/>
    <xsd:import namespace="a6a118c7-e855-4f4e-b8ad-80e33b796d81"/>
    <xsd:element name="properties">
      <xsd:complexType>
        <xsd:sequence>
          <xsd:element name="documentManagement">
            <xsd:complexType>
              <xsd:all>
                <xsd:element ref="ns2:Document_x0020_Type" minOccurs="0"/>
                <xsd:element ref="ns2:Spec_x0020__x0023_" minOccurs="0"/>
                <xsd:element ref="ns1:EmailSender" minOccurs="0"/>
                <xsd:element ref="ns1:EmailTo" minOccurs="0"/>
                <xsd:element ref="ns1:EmailCc" minOccurs="0"/>
                <xsd:element ref="ns1:EmailFrom" minOccurs="0"/>
                <xsd:element ref="ns1:EmailSubject" minOccurs="0"/>
                <xsd:element ref="ns3:EmailHeaders" minOccurs="0"/>
                <xsd:element ref="ns4:_dlc_DocId" minOccurs="0"/>
                <xsd:element ref="ns4:_dlc_DocIdUrl" minOccurs="0"/>
                <xsd:element ref="ns4:_dlc_DocIdPersistId" minOccurs="0"/>
                <xsd:element ref="ns5:Spec_x0020__x0023_" minOccurs="0"/>
                <xsd:element ref="ns5:SRC" minOccurs="0"/>
                <xsd:element ref="ns5:SRC_x003a_SRC_x0020_Date" minOccurs="0"/>
                <xsd:element ref="ns6:Doc_x0020_Type" minOccurs="0"/>
                <xsd:element ref="ns6:contract_x0020_document" minOccurs="0"/>
                <xsd:element ref="ns6:S_Year" minOccurs="0"/>
                <xsd:element ref="ns7:Spec_x0020__x0023__x003a_Spec_Year" minOccurs="0"/>
                <xsd:element ref="ns7:Spec_x0020__x0023__x003a_ID" minOccurs="0"/>
                <xsd:element ref="ns7:Spec_x0020__x0023__x003a_Spec_x0020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3fec781-62d2-4f50-9b0f-56b6ddda0866" elementFormDefault="qualified">
    <xsd:import namespace="http://schemas.microsoft.com/office/2006/documentManagement/types"/>
    <xsd:import namespace="http://schemas.microsoft.com/office/infopath/2007/PartnerControls"/>
    <xsd:element name="Document_x0020_Type" ma:index="8" nillable="true" ma:displayName="Document Type" ma:format="Dropdown" ma:internalName="Document_x0020_Type">
      <xsd:simpleType>
        <xsd:restriction base="dms:Choice">
          <xsd:enumeration value="Awards Committee Audio"/>
          <xsd:enumeration value="Protest Audio"/>
          <xsd:enumeration value="Presentation Audio"/>
          <xsd:enumeration value="Scanned Bids"/>
          <xsd:enumeration value="Public Meeting Audio"/>
        </xsd:restriction>
      </xsd:simpleType>
    </xsd:element>
    <xsd:element name="Spec_x0020__x0023_" ma:index="9" nillable="true" ma:displayName="Spec #" ma:internalName="Spec_x0020__x0023_0">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f23f7e8-60b8-4754-8d26-933e50c84a94" elementFormDefault="qualified">
    <xsd:import namespace="http://schemas.microsoft.com/office/2006/documentManagement/types"/>
    <xsd:import namespace="http://schemas.microsoft.com/office/infopath/2007/PartnerControls"/>
    <xsd:element name="Spec_x0020__x0023_" ma:index="19" nillable="true" ma:displayName="Spec #" ma:indexed="true" ma:list="{f216dc39-98b2-4258-a383-8b4dfd5b7808}" ma:internalName="Spec_x0020__x0023_" ma:readOnly="false" ma:showField="Spec_x0020__x0023_" ma:web="44a8945a-6981-4b2f-a082-69e9c10e9d23">
      <xsd:simpleType>
        <xsd:restriction base="dms:Lookup"/>
      </xsd:simpleType>
    </xsd:element>
    <xsd:element name="SRC" ma:index="20" nillable="true" ma:displayName="SRC" ma:list="{f216dc39-98b2-4258-a383-8b4dfd5b7808}" ma:internalName="SRC" ma:readOnly="false" ma:showField="SRC_x0020_Date" ma:web="44a8945a-6981-4b2f-a082-69e9c10e9d23">
      <xsd:simpleType>
        <xsd:restriction base="dms:Lookup"/>
      </xsd:simpleType>
    </xsd:element>
    <xsd:element name="SRC_x003a_SRC_x0020_Date" ma:index="21" nillable="true" ma:displayName="SRC:SRC Date" ma:list="{f216dc39-98b2-4258-a383-8b4dfd5b7808}" ma:internalName="SRC_x003a_SRC_x0020_Date" ma:readOnly="true" ma:showField="SRC_x0020_Date" ma:web="44a8945a-6981-4b2f-a082-69e9c10e9d23">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Doc_x0020_Type" ma:index="22" nillable="true" ma:displayName="Doc Type" ma:format="Dropdown" ma:internalName="Doc_x0020_Type">
      <xsd:simpleType>
        <xsd:restriction base="dms:Choice">
          <xsd:enumeration value="Advertisement Affidavit IFB or RFP"/>
          <xsd:enumeration value="Ad Copy"/>
          <xsd:enumeration value="Appendix A Minimum Qualification Form"/>
          <xsd:enumeration value="Appendix A Technical Specification"/>
          <xsd:enumeration value="Appendix A Design Build Terms and Articles"/>
          <xsd:enumeration value="Appendix A Response Form"/>
          <xsd:enumeration value="Appendix A Response Workbook"/>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ppendix D SJRPP Technical Specification"/>
          <xsd:enumeration value="Appendix D Engineering Sample Contract"/>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ddendum 12"/>
          <xsd:enumeration value="Addendum 13"/>
          <xsd:enumeration value="Addendum 14"/>
          <xsd:enumeration value="Addendum 15"/>
          <xsd:enumeration value="Addendum 16"/>
          <xsd:enumeration value="Addendum 17"/>
          <xsd:enumeration value="Addendum 18"/>
          <xsd:enumeration value="Addendum 19"/>
          <xsd:enumeration value="Appendix A Drawings"/>
          <xsd:enumeration value="Audio"/>
          <xsd:enumeration value="Audio-Protest"/>
          <xsd:enumeration value="Audio-Awards Committee"/>
          <xsd:enumeration value="Audio-Presentation"/>
          <xsd:enumeration value="Audio-Public Evaluation"/>
          <xsd:enumeration value="BAFO Request"/>
          <xsd:enumeration value="BAFO Response"/>
          <xsd:enumeration value="Bid Tab"/>
          <xsd:enumeration value="Bid Analysis"/>
          <xsd:enumeration value="BAFO Analysis"/>
          <xsd:enumeration value="Contract documents"/>
          <xsd:enumeration value="Contract Amendment 1"/>
          <xsd:enumeration value="Contract Amendment 2"/>
          <xsd:enumeration value="Contract Amendment 3"/>
          <xsd:enumeration value="Contract Executed"/>
          <xsd:enumeration value="Contract Negotiation"/>
          <xsd:enumeration value="Contract Rates"/>
          <xsd:enumeration value="Contract Risk Assessment"/>
          <xsd:enumeration value="Cover Sheet"/>
          <xsd:enumeration value="Disqualification letter Bid/RFP"/>
          <xsd:enumeration value="Drawings"/>
          <xsd:enumeration value="Evaluation Matrix Form as Solicited"/>
          <xsd:enumeration value="Evaluation Matrix Results from Evaluators"/>
          <xsd:enumeration value="Evaluation Matrix Results from Evaluators BAFO"/>
          <xsd:enumeration value="Evaluation Matrix Summary Approved by Manager"/>
          <xsd:enumeration value="Evaluation Matrix Summary Approved by Manager BAFO"/>
          <xsd:enumeration value="Evaluation Matrix Summary Post public meeting CCNA"/>
          <xsd:enumeration value="Evaluation Presentations"/>
          <xsd:enumeration value="Evaluation of Pricing - Heat Map"/>
          <xsd:enumeration value="Evaluation of Pricing - Purchasing"/>
          <xsd:enumeration value="Intent to Award"/>
          <xsd:enumeration value="Mailing List"/>
          <xsd:enumeration value="NDA Executed"/>
          <xsd:enumeration value="Other Documents"/>
          <xsd:enumeration value="Other Documents (Post Opening Date)"/>
          <xsd:enumeration value="Permits"/>
          <xsd:enumeration value="Pre-Bid Attendee's Form"/>
          <xsd:enumeration value="Presentation / Negotiation Agenda"/>
          <xsd:enumeration value="Presentation by Supplier"/>
          <xsd:enumeration value="Presentation Notes on Suppliers"/>
          <xsd:enumeration value="Procurement Questionnaire"/>
          <xsd:enumeration value="Protest From Supplier to JEA"/>
          <xsd:enumeration value="Protest Response from JEA"/>
          <xsd:enumeration value="Public Meeting Audio"/>
          <xsd:enumeration value="Public Meeting Notice / Agenda"/>
          <xsd:enumeration value="Public Meeting Attendees form"/>
          <xsd:enumeration value="Reference Document-not for posting"/>
          <xsd:enumeration value="Reports"/>
          <xsd:enumeration value="Request for Qualification"/>
          <xsd:enumeration value="Request for Qualification - Company Response"/>
          <xsd:enumeration value="Rescind (intent or actual)"/>
          <xsd:enumeration value="Scanned Bids"/>
          <xsd:enumeration value="Scanned Bids Step 2"/>
          <xsd:enumeration value="Short List Email"/>
          <xsd:enumeration value="Solicitation"/>
          <xsd:enumeration value="Solicitation PDF"/>
          <xsd:enumeration value="Sourcing Plan"/>
          <xsd:enumeration value="Supplier Clarification Request"/>
          <xsd:enumeration value="Supplier Clarification Response"/>
          <xsd:enumeration value="Supplier Correspondence"/>
          <xsd:enumeration value="Supplier Bid Withdrawal email, Letter"/>
          <xsd:enumeration value="Supplier No Bid Letter email"/>
          <xsd:enumeration value="Vendor Performance"/>
        </xsd:restriction>
      </xsd:simpleType>
    </xsd:element>
    <xsd:element name="contract_x0020_document" ma:index="23" nillable="true" ma:displayName="Selected for email" ma:default="0" ma:description="Check if the document is a part of the Conformed Contract Document" ma:internalName="contract_x0020_document">
      <xsd:simpleType>
        <xsd:restriction base="dms:Boolean"/>
      </xsd:simpleType>
    </xsd:element>
    <xsd:element name="S_Year" ma:index="24" nillable="true" ma:displayName="S_Year" ma:indexed="true" ma:internalName="S_Yea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a6a118c7-e855-4f4e-b8ad-80e33b796d81" elementFormDefault="qualified">
    <xsd:import namespace="http://schemas.microsoft.com/office/2006/documentManagement/types"/>
    <xsd:import namespace="http://schemas.microsoft.com/office/infopath/2007/PartnerControls"/>
    <xsd:element name="Spec_x0020__x0023__x003a_Spec_Year" ma:index="25" nillable="true" ma:displayName="Spec #:Spec_Year" ma:list="{f216dc39-98b2-4258-a383-8b4dfd5b7808}" ma:internalName="Spec_x0020__x0023__x003a_Spec_Year" ma:readOnly="true" ma:showField="Spec_Year" ma:web="44a8945a-6981-4b2f-a082-69e9c10e9d23">
      <xsd:simpleType>
        <xsd:restriction base="dms:Lookup"/>
      </xsd:simpleType>
    </xsd:element>
    <xsd:element name="Spec_x0020__x0023__x003a_ID" ma:index="27" nillable="true" ma:displayName="Spec #:ID" ma:list="{f216dc39-98b2-4258-a383-8b4dfd5b7808}" ma:internalName="Spec_x0020__x0023__x003a_ID" ma:readOnly="true" ma:showField="ID" ma:web="44a8945a-6981-4b2f-a082-69e9c10e9d23">
      <xsd:simpleType>
        <xsd:restriction base="dms:Lookup"/>
      </xsd:simpleType>
    </xsd:element>
    <xsd:element name="Spec_x0020__x0023__x003a_Spec_x0020_ID" ma:index="28" nillable="true" ma:displayName="Spec #:Spec ID" ma:list="{f216dc39-98b2-4258-a383-8b4dfd5b7808}" ma:internalName="Spec_x0020__x0023__x003a_Spec_x0020_ID" ma:readOnly="true" ma:showField="Spec_x0020_ID" ma:web="44a8945a-6981-4b2f-a082-69e9c10e9d23">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ocument_x0020_Type xmlns="b3fec781-62d2-4f50-9b0f-56b6ddda0866" xsi:nil="true"/>
    <contract_x0020_document xmlns="c0086056-5044-4a33-b29f-c75672ab2bba">false</contract_x0020_document>
    <EmailTo xmlns="http://schemas.microsoft.com/sharepoint/v3" xsi:nil="true"/>
    <EmailHeaders xmlns="http://schemas.microsoft.com/sharepoint/v4" xsi:nil="true"/>
    <EmailSender xmlns="http://schemas.microsoft.com/sharepoint/v3" xsi:nil="true"/>
    <EmailFrom xmlns="http://schemas.microsoft.com/sharepoint/v3" xsi:nil="true"/>
    <SRC xmlns="af23f7e8-60b8-4754-8d26-933e50c84a94" xsi:nil="true"/>
    <Spec_x0020__x0023_ xmlns="af23f7e8-60b8-4754-8d26-933e50c84a94">1154</Spec_x0020__x0023_>
    <EmailSubject xmlns="http://schemas.microsoft.com/sharepoint/v3" xsi:nil="true"/>
    <Spec_x0020__x0023_ xmlns="b3fec781-62d2-4f50-9b0f-56b6ddda0866">006-21</Spec_x0020__x0023_>
    <Doc_x0020_Type xmlns="c0086056-5044-4a33-b29f-c75672ab2bba">Appendix B Bid Workbook</Doc_x0020_Type>
    <S_Year xmlns="c0086056-5044-4a33-b29f-c75672ab2bba">2021</S_Year>
    <EmailCc xmlns="http://schemas.microsoft.com/sharepoint/v3" xsi:nil="true"/>
    <_dlc_DocId xmlns="53dbc0f4-2d3d-44b3-9905-25b4807b1361">EV5DVUR6RRZR-1275146407-39407</_dlc_DocId>
    <_dlc_DocIdUrl xmlns="53dbc0f4-2d3d-44b3-9905-25b4807b1361">
      <Url>http://finance/supply/pba/_layouts/15/DocIdRedir.aspx?ID=EV5DVUR6RRZR-1275146407-39407</Url>
      <Description>EV5DVUR6RRZR-1275146407-39407</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D34643-83B5-445B-97F7-1F353A5C11E6}">
  <ds:schemaRefs>
    <ds:schemaRef ds:uri="http://schemas.microsoft.com/sharepoint/events"/>
  </ds:schemaRefs>
</ds:datastoreItem>
</file>

<file path=customXml/itemProps2.xml><?xml version="1.0" encoding="utf-8"?>
<ds:datastoreItem xmlns:ds="http://schemas.openxmlformats.org/officeDocument/2006/customXml" ds:itemID="{2044E509-7286-4E18-AFFD-0B1D4B4688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3fec781-62d2-4f50-9b0f-56b6ddda0866"/>
    <ds:schemaRef ds:uri="http://schemas.microsoft.com/sharepoint/v4"/>
    <ds:schemaRef ds:uri="53dbc0f4-2d3d-44b3-9905-25b4807b1361"/>
    <ds:schemaRef ds:uri="af23f7e8-60b8-4754-8d26-933e50c84a94"/>
    <ds:schemaRef ds:uri="c0086056-5044-4a33-b29f-c75672ab2bba"/>
    <ds:schemaRef ds:uri="a6a118c7-e855-4f4e-b8ad-80e33b796d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081D79B-DD8E-4CA3-8435-3D52C8B78967}">
  <ds:schemaRefs>
    <ds:schemaRef ds:uri="http://schemas.microsoft.com/office/2006/documentManagement/types"/>
    <ds:schemaRef ds:uri="http://schemas.microsoft.com/sharepoint/v3"/>
    <ds:schemaRef ds:uri="http://schemas.microsoft.com/sharepoint/v4"/>
    <ds:schemaRef ds:uri="c0086056-5044-4a33-b29f-c75672ab2bba"/>
    <ds:schemaRef ds:uri="http://schemas.openxmlformats.org/package/2006/metadata/core-properties"/>
    <ds:schemaRef ds:uri="http://schemas.microsoft.com/office/infopath/2007/PartnerControls"/>
    <ds:schemaRef ds:uri="http://purl.org/dc/terms/"/>
    <ds:schemaRef ds:uri="b3fec781-62d2-4f50-9b0f-56b6ddda0866"/>
    <ds:schemaRef ds:uri="a6a118c7-e855-4f4e-b8ad-80e33b796d81"/>
    <ds:schemaRef ds:uri="http://purl.org/dc/dcmitype/"/>
    <ds:schemaRef ds:uri="af23f7e8-60b8-4754-8d26-933e50c84a94"/>
    <ds:schemaRef ds:uri="http://schemas.microsoft.com/office/2006/metadata/properties"/>
    <ds:schemaRef ds:uri="53dbc0f4-2d3d-44b3-9905-25b4807b1361"/>
    <ds:schemaRef ds:uri="http://www.w3.org/XML/1998/namespace"/>
    <ds:schemaRef ds:uri="http://purl.org/dc/elements/1.1/"/>
  </ds:schemaRefs>
</ds:datastoreItem>
</file>

<file path=customXml/itemProps4.xml><?xml version="1.0" encoding="utf-8"?>
<ds:datastoreItem xmlns:ds="http://schemas.openxmlformats.org/officeDocument/2006/customXml" ds:itemID="{4B762C9F-4E94-4197-A750-14A051E93A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Summary - Sections 1-</vt:lpstr>
      <vt:lpstr>Downtown </vt:lpstr>
      <vt:lpstr>Service Center &amp; Other Sites</vt:lpstr>
      <vt:lpstr>'Downtown '!Print_Area</vt:lpstr>
      <vt:lpstr>'Service Center &amp; Other Sites'!Print_Area</vt:lpstr>
      <vt:lpstr>'Summary - Sections 1-'!Print_Area</vt:lpstr>
    </vt:vector>
  </TitlesOfParts>
  <Manager/>
  <Company>JEA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081-17 Appendix B  -  Bid Workbook</dc:title>
  <dc:subject/>
  <dc:creator>Dambrose, Nickolas C.</dc:creator>
  <cp:keywords/>
  <dc:description/>
  <cp:lastModifiedBy>Selders, Elaine L.</cp:lastModifiedBy>
  <cp:lastPrinted>2020-11-13T21:21:25Z</cp:lastPrinted>
  <dcterms:created xsi:type="dcterms:W3CDTF">2015-12-14T15:26:59Z</dcterms:created>
  <dcterms:modified xsi:type="dcterms:W3CDTF">2020-11-20T20:06:22Z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27d7f8e8-f4ab-452a-a3d9-03bdb49c2e1f</vt:lpwstr>
  </property>
  <property fmtid="{D5CDD505-2E9C-101B-9397-08002B2CF9AE}" pid="3" name="ContentTypeId">
    <vt:lpwstr>0x0101002E4E7A6CA0008041B529864F2CCE0609</vt:lpwstr>
  </property>
  <property fmtid="{D5CDD505-2E9C-101B-9397-08002B2CF9AE}" pid="4" name="Order">
    <vt:r8>1004000</vt:r8>
  </property>
  <property fmtid="{D5CDD505-2E9C-101B-9397-08002B2CF9AE}" pid="5" name="IsMyDocuments">
    <vt:bool>true</vt:bool>
  </property>
  <property fmtid="{D5CDD505-2E9C-101B-9397-08002B2CF9AE}" pid="6" name="SV_QUERY_LIST_4F35BF76-6C0D-4D9B-82B2-816C12CF3733">
    <vt:lpwstr>empty_477D106A-C0D6-4607-AEBD-E2C9D60EA279</vt:lpwstr>
  </property>
  <property fmtid="{D5CDD505-2E9C-101B-9397-08002B2CF9AE}" pid="7" name="SV_HIDDEN_GRID_QUERY_LIST_4F35BF76-6C0D-4D9B-82B2-816C12CF3733">
    <vt:lpwstr>empty_477D106A-C0D6-4607-AEBD-E2C9D60EA279</vt:lpwstr>
  </property>
</Properties>
</file>