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006-19 Secondary Wire and Cable Items for JEA Inventory Stock\Bid Documents\Bid Documents\Addendum Three\"/>
    </mc:Choice>
  </mc:AlternateContent>
  <bookViews>
    <workbookView xWindow="0" yWindow="0" windowWidth="17328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K6" i="1"/>
  <c r="D3" i="1"/>
  <c r="H9" i="1"/>
  <c r="H8" i="1"/>
  <c r="D8" i="1"/>
  <c r="H10" i="1" l="1"/>
  <c r="O6" i="1"/>
  <c r="Q6" i="1" l="1"/>
  <c r="S6" i="1" s="1"/>
  <c r="P6" i="1"/>
  <c r="F6" i="1"/>
  <c r="B14" i="1"/>
  <c r="F14" i="1"/>
  <c r="J6" i="1" l="1"/>
  <c r="E6" i="1"/>
  <c r="H6" i="1" l="1"/>
  <c r="M6" i="1"/>
  <c r="I6" i="1"/>
  <c r="D6" i="1"/>
  <c r="B6" i="1" l="1"/>
</calcChain>
</file>

<file path=xl/comments1.xml><?xml version="1.0" encoding="utf-8"?>
<comments xmlns="http://schemas.openxmlformats.org/spreadsheetml/2006/main">
  <authors>
    <author>Keeler, Jessica C.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Keeler, Jessica C.:</t>
        </r>
        <r>
          <rPr>
            <sz val="9"/>
            <color indexed="81"/>
            <rFont val="Tahoma"/>
            <charset val="1"/>
          </rPr>
          <t xml:space="preserve">
Do not change</t>
        </r>
      </text>
    </comment>
  </commentList>
</comments>
</file>

<file path=xl/sharedStrings.xml><?xml version="1.0" encoding="utf-8"?>
<sst xmlns="http://schemas.openxmlformats.org/spreadsheetml/2006/main" count="41" uniqueCount="38">
  <si>
    <t>Copper Base:</t>
  </si>
  <si>
    <t>Alum Base:</t>
  </si>
  <si>
    <t>Current Metals:</t>
  </si>
  <si>
    <t>JEA ID #</t>
  </si>
  <si>
    <t>(ICP)
Initial Cu Price</t>
  </si>
  <si>
    <t>(CC)
Copper Content lb/ft</t>
  </si>
  <si>
    <t>(NAP)
New
Al Price</t>
  </si>
  <si>
    <t>(AC)
Alum
Content
lb/ft</t>
  </si>
  <si>
    <t>CAICL001</t>
  </si>
  <si>
    <t>CU
Price Change per FT</t>
  </si>
  <si>
    <t>Adjusted Unit Price</t>
  </si>
  <si>
    <t>AL
Price Change per FT</t>
  </si>
  <si>
    <t xml:space="preserve">(IAP)
Initial
Al Price </t>
  </si>
  <si>
    <t>(NCP)
New 
Cu Price</t>
  </si>
  <si>
    <t>PR
Index Change</t>
  </si>
  <si>
    <t>(PRC)
Plastic &amp; Resin
Content
lb/ft</t>
  </si>
  <si>
    <t>PR
Price Change per FT</t>
  </si>
  <si>
    <t>(NPRI)
New
PR Index</t>
  </si>
  <si>
    <t xml:space="preserve">(IPRI)
Initial
PR Index </t>
  </si>
  <si>
    <t>Plastic &amp; Resin Index Base</t>
  </si>
  <si>
    <t>Current Index:</t>
  </si>
  <si>
    <t>Base Price Conversion - For Commodity Categories Cable Aerial Spacer, Cable Insulated, Cable Welding, Conductor Bare, and Conductor Insulated</t>
  </si>
  <si>
    <t>Base Price Conversion - For Commodity Category Cable Fiber Optic</t>
  </si>
  <si>
    <t>CAIFOT24</t>
  </si>
  <si>
    <t>Base Price</t>
  </si>
  <si>
    <t>Fiber Index Change</t>
  </si>
  <si>
    <t>(NFI)
New
Fiber Index</t>
  </si>
  <si>
    <t xml:space="preserve">(IFI)
Initial
Fiber Index </t>
  </si>
  <si>
    <t>(BPRP) Base  Plastic Resin Price per FT.</t>
  </si>
  <si>
    <t>Copper
Change</t>
  </si>
  <si>
    <t>Alum
Change</t>
  </si>
  <si>
    <t>Initial
Price</t>
  </si>
  <si>
    <t>CU</t>
  </si>
  <si>
    <t>1st position</t>
  </si>
  <si>
    <t>AL</t>
  </si>
  <si>
    <t>LME Settle</t>
  </si>
  <si>
    <t>MW US Trans Prem</t>
  </si>
  <si>
    <t>**numbers from weekly average ending TBD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</si>
</sst>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1" xfId="0" applyNumberFormat="1" applyBorder="1"/>
    <xf numFmtId="0" fontId="0" fillId="3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0" fillId="5" borderId="1" xfId="0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7" borderId="0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8" xfId="0" applyFill="1" applyBorder="1"/>
    <xf numFmtId="0" fontId="0" fillId="2" borderId="9" xfId="0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3" borderId="12" xfId="0" applyNumberFormat="1" applyFill="1" applyBorder="1" applyAlignment="1">
      <alignment horizontal="center" vertical="top" wrapText="1"/>
    </xf>
    <xf numFmtId="164" fontId="0" fillId="4" borderId="12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5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/>
    </xf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"/>
  <sheetViews>
    <sheetView tabSelected="1" zoomScaleNormal="100" workbookViewId="0">
      <selection activeCell="A11" sqref="A11"/>
    </sheetView>
  </sheetViews>
  <sheetFormatPr defaultRowHeight="14.4" x14ac:dyDescent="0.3"/>
  <cols>
    <col min="1" max="1" width="10.33203125" customWidth="1"/>
    <col min="2" max="2" width="10.44140625" bestFit="1" customWidth="1"/>
    <col min="3" max="3" width="10.109375" customWidth="1"/>
    <col min="4" max="4" width="11.5546875" customWidth="1"/>
    <col min="6" max="6" width="12.6640625" customWidth="1"/>
    <col min="10" max="10" width="10.88671875" customWidth="1"/>
    <col min="11" max="11" width="11.6640625" customWidth="1"/>
    <col min="13" max="13" width="12.88671875" customWidth="1"/>
    <col min="19" max="19" width="10.44140625" customWidth="1"/>
  </cols>
  <sheetData>
    <row r="1" spans="1:19" ht="29.25" customHeight="1" x14ac:dyDescent="0.3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x14ac:dyDescent="0.3">
      <c r="A2" s="17"/>
      <c r="B2" s="41" t="s">
        <v>0</v>
      </c>
      <c r="C2" s="41"/>
      <c r="D2" s="1">
        <v>2.6419999999999999</v>
      </c>
      <c r="E2" s="15"/>
      <c r="F2" s="41" t="s">
        <v>1</v>
      </c>
      <c r="G2" s="41"/>
      <c r="H2" s="1">
        <v>0.87119999999999997</v>
      </c>
      <c r="I2" s="15"/>
      <c r="J2" s="41" t="s">
        <v>19</v>
      </c>
      <c r="K2" s="41"/>
      <c r="L2" s="1">
        <v>290</v>
      </c>
      <c r="M2" s="14"/>
      <c r="N2" s="14"/>
      <c r="O2" s="14"/>
      <c r="P2" s="14"/>
      <c r="Q2" s="14"/>
      <c r="R2" s="14"/>
      <c r="S2" s="18"/>
    </row>
    <row r="3" spans="1:19" x14ac:dyDescent="0.3">
      <c r="A3" s="17"/>
      <c r="B3" s="41" t="s">
        <v>2</v>
      </c>
      <c r="C3" s="41"/>
      <c r="D3" s="1">
        <f>D8</f>
        <v>2.6419999999999999</v>
      </c>
      <c r="E3" s="16"/>
      <c r="F3" s="41" t="s">
        <v>2</v>
      </c>
      <c r="G3" s="41"/>
      <c r="H3" s="1">
        <f>H10</f>
        <v>0.87115905774442359</v>
      </c>
      <c r="I3" s="16"/>
      <c r="J3" s="41" t="s">
        <v>20</v>
      </c>
      <c r="K3" s="41"/>
      <c r="L3" s="1">
        <v>290</v>
      </c>
      <c r="M3" s="14"/>
      <c r="N3" s="14"/>
      <c r="O3" s="14"/>
      <c r="P3" s="14"/>
      <c r="Q3" s="14"/>
      <c r="R3" s="14"/>
      <c r="S3" s="18"/>
    </row>
    <row r="4" spans="1:19" x14ac:dyDescent="0.3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8"/>
    </row>
    <row r="5" spans="1:19" s="5" customFormat="1" ht="82.8" x14ac:dyDescent="0.3">
      <c r="A5" s="19" t="s">
        <v>3</v>
      </c>
      <c r="B5" s="9" t="s">
        <v>10</v>
      </c>
      <c r="C5" s="10" t="s">
        <v>31</v>
      </c>
      <c r="D5" s="11" t="s">
        <v>13</v>
      </c>
      <c r="E5" s="10" t="s">
        <v>4</v>
      </c>
      <c r="F5" s="12" t="s">
        <v>29</v>
      </c>
      <c r="G5" s="13" t="s">
        <v>5</v>
      </c>
      <c r="H5" s="8" t="s">
        <v>9</v>
      </c>
      <c r="I5" s="11" t="s">
        <v>6</v>
      </c>
      <c r="J5" s="10" t="s">
        <v>12</v>
      </c>
      <c r="K5" s="12" t="s">
        <v>30</v>
      </c>
      <c r="L5" s="13" t="s">
        <v>7</v>
      </c>
      <c r="M5" s="8" t="s">
        <v>11</v>
      </c>
      <c r="N5" s="8" t="s">
        <v>28</v>
      </c>
      <c r="O5" s="3" t="s">
        <v>17</v>
      </c>
      <c r="P5" s="2" t="s">
        <v>18</v>
      </c>
      <c r="Q5" s="7" t="s">
        <v>14</v>
      </c>
      <c r="R5" s="4" t="s">
        <v>15</v>
      </c>
      <c r="S5" s="20" t="s">
        <v>16</v>
      </c>
    </row>
    <row r="6" spans="1:19" ht="15" thickBot="1" x14ac:dyDescent="0.35">
      <c r="A6" s="21" t="s">
        <v>8</v>
      </c>
      <c r="B6" s="22">
        <f>C6+(H6+M6+S6)</f>
        <v>1.7964415876589535</v>
      </c>
      <c r="C6" s="23">
        <v>1.7964456</v>
      </c>
      <c r="D6" s="24">
        <f>D3</f>
        <v>2.6419999999999999</v>
      </c>
      <c r="E6" s="25">
        <f>D2</f>
        <v>2.6419999999999999</v>
      </c>
      <c r="F6" s="26">
        <f>$D$3-$D$2</f>
        <v>0</v>
      </c>
      <c r="G6" s="27">
        <v>0.20899999999999999</v>
      </c>
      <c r="H6" s="28">
        <f>F6*G6</f>
        <v>0</v>
      </c>
      <c r="I6" s="24">
        <f>H3</f>
        <v>0.87115905774442359</v>
      </c>
      <c r="J6" s="25">
        <f>H2</f>
        <v>0.87119999999999997</v>
      </c>
      <c r="K6" s="26">
        <f>H3-H2</f>
        <v>-4.0942255576381648E-5</v>
      </c>
      <c r="L6" s="27">
        <v>9.8000000000000004E-2</v>
      </c>
      <c r="M6" s="36">
        <f>K6*L6</f>
        <v>-4.0123410464854013E-6</v>
      </c>
      <c r="N6" s="36">
        <v>3.2</v>
      </c>
      <c r="O6" s="24">
        <f>L3</f>
        <v>290</v>
      </c>
      <c r="P6" s="25">
        <f>L2</f>
        <v>290</v>
      </c>
      <c r="Q6" s="35">
        <f>(O6-P6)/P6</f>
        <v>0</v>
      </c>
      <c r="R6" s="27">
        <v>0.2</v>
      </c>
      <c r="S6" s="37">
        <f>(C6*R6)*Q6</f>
        <v>0</v>
      </c>
    </row>
    <row r="8" spans="1:19" x14ac:dyDescent="0.3">
      <c r="A8" s="45" t="s">
        <v>32</v>
      </c>
      <c r="B8" t="s">
        <v>33</v>
      </c>
      <c r="C8" s="46">
        <v>264.2</v>
      </c>
      <c r="D8" s="47">
        <f>C8/100</f>
        <v>2.6419999999999999</v>
      </c>
      <c r="E8" s="45" t="s">
        <v>34</v>
      </c>
      <c r="F8" t="s">
        <v>35</v>
      </c>
      <c r="G8" s="46">
        <v>1150</v>
      </c>
      <c r="H8" s="47">
        <f>G8/2206.62</f>
        <v>0.52115905774442361</v>
      </c>
      <c r="I8" s="50"/>
      <c r="J8" s="50"/>
      <c r="K8" s="50"/>
      <c r="L8" s="50"/>
      <c r="M8" s="50"/>
      <c r="N8" s="50"/>
      <c r="O8" s="50"/>
      <c r="P8" s="50"/>
      <c r="Q8" s="50"/>
    </row>
    <row r="9" spans="1:19" x14ac:dyDescent="0.3">
      <c r="F9" t="s">
        <v>36</v>
      </c>
      <c r="G9" s="46">
        <v>35</v>
      </c>
      <c r="H9">
        <f>G9/100</f>
        <v>0.35</v>
      </c>
      <c r="I9" s="50"/>
      <c r="J9" s="50"/>
      <c r="K9" s="50"/>
      <c r="L9" s="50"/>
      <c r="M9" s="50"/>
      <c r="N9" s="50"/>
      <c r="O9" s="50"/>
      <c r="P9" s="50"/>
      <c r="Q9" s="50"/>
    </row>
    <row r="10" spans="1:19" x14ac:dyDescent="0.3">
      <c r="A10" s="48" t="s">
        <v>37</v>
      </c>
      <c r="H10" s="49">
        <f>SUM(H8:H9)</f>
        <v>0.87115905774442359</v>
      </c>
      <c r="I10" s="50"/>
      <c r="J10" s="50"/>
      <c r="K10" s="50"/>
      <c r="L10" s="50"/>
      <c r="M10" s="50"/>
      <c r="N10" s="50"/>
      <c r="O10" s="50"/>
      <c r="P10" s="50"/>
      <c r="Q10" s="50"/>
    </row>
    <row r="11" spans="1:19" x14ac:dyDescent="0.3">
      <c r="G11" s="6"/>
      <c r="H11" s="6"/>
    </row>
    <row r="12" spans="1:19" x14ac:dyDescent="0.3">
      <c r="A12" s="38" t="s">
        <v>22</v>
      </c>
      <c r="B12" s="39"/>
      <c r="C12" s="39"/>
      <c r="D12" s="39"/>
      <c r="E12" s="39"/>
      <c r="F12" s="40"/>
      <c r="G12" s="32"/>
      <c r="H12" s="32"/>
      <c r="I12" s="32"/>
      <c r="J12" s="32"/>
      <c r="R12" s="32"/>
      <c r="S12" s="32"/>
    </row>
    <row r="13" spans="1:19" ht="57.6" x14ac:dyDescent="0.3">
      <c r="A13" s="19" t="s">
        <v>3</v>
      </c>
      <c r="B13" s="30" t="s">
        <v>10</v>
      </c>
      <c r="C13" s="29" t="s">
        <v>24</v>
      </c>
      <c r="D13" s="3" t="s">
        <v>26</v>
      </c>
      <c r="E13" s="2" t="s">
        <v>27</v>
      </c>
      <c r="F13" s="7" t="s">
        <v>25</v>
      </c>
      <c r="G13" s="29"/>
      <c r="H13" s="29"/>
      <c r="I13" s="29"/>
      <c r="J13" s="29"/>
      <c r="R13" s="29"/>
      <c r="S13" s="29"/>
    </row>
    <row r="14" spans="1:19" ht="15" thickBot="1" x14ac:dyDescent="0.35">
      <c r="A14" s="21" t="s">
        <v>23</v>
      </c>
      <c r="B14" s="33">
        <f>((((D14-E14)/E14)*C14)+C14)</f>
        <v>2.3540000000000001</v>
      </c>
      <c r="C14" s="31">
        <v>2.3540000000000001</v>
      </c>
      <c r="D14" s="31">
        <v>85</v>
      </c>
      <c r="E14" s="31">
        <v>85</v>
      </c>
      <c r="F14" s="34">
        <f>(D14-E14)/E14</f>
        <v>0</v>
      </c>
      <c r="G14" s="6"/>
      <c r="H14" s="6"/>
    </row>
    <row r="15" spans="1:19" x14ac:dyDescent="0.3">
      <c r="G15" s="6"/>
      <c r="H15" s="6"/>
    </row>
  </sheetData>
  <mergeCells count="8">
    <mergeCell ref="A12:F12"/>
    <mergeCell ref="J2:K2"/>
    <mergeCell ref="J3:K3"/>
    <mergeCell ref="A1:S1"/>
    <mergeCell ref="B2:C2"/>
    <mergeCell ref="F2:G2"/>
    <mergeCell ref="B3:C3"/>
    <mergeCell ref="F3:G3"/>
  </mergeCells>
  <pageMargins left="0.7" right="0.7" top="0.75" bottom="0.75" header="0.3" footer="0.3"/>
  <pageSetup scale="93" orientation="landscape" r:id="rId1"/>
  <headerFooter>
    <oddHeader>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706E1-32A9-4A2A-8479-184A5922B793}"/>
</file>

<file path=customXml/itemProps2.xml><?xml version="1.0" encoding="utf-8"?>
<ds:datastoreItem xmlns:ds="http://schemas.openxmlformats.org/officeDocument/2006/customXml" ds:itemID="{D0EA8D99-9FED-40DC-88A4-ECE4F6D1CB19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B593AE-FDA3-4575-AFEC-5BF7A126A2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Anderson</dc:creator>
  <cp:lastModifiedBy>Roddy, Colin P.</cp:lastModifiedBy>
  <cp:lastPrinted>2018-03-01T18:22:05Z</cp:lastPrinted>
  <dcterms:created xsi:type="dcterms:W3CDTF">2017-05-30T17:54:45Z</dcterms:created>
  <dcterms:modified xsi:type="dcterms:W3CDTF">2018-10-22T17:50:58Z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</Properties>
</file>